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БЮДЖЕТ\ОТЧЕТНОСТЬ об ИСПОЛНЕНИИ 2016\год 2016\"/>
    </mc:Choice>
  </mc:AlternateContent>
  <bookViews>
    <workbookView xWindow="0" yWindow="0" windowWidth="28800" windowHeight="11835"/>
  </bookViews>
  <sheets>
    <sheet name="программы" sheetId="1" r:id="rId1"/>
  </sheets>
  <definedNames>
    <definedName name="_xlnm._FilterDatabase" localSheetId="0" hidden="1">программы!$A$6:$I$272</definedName>
    <definedName name="_xlnm.Print_Titles" localSheetId="0">программы!$4:$5</definedName>
    <definedName name="_xlnm.Print_Area" localSheetId="0">программы!$A$1:$K$272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4" i="1" l="1"/>
  <c r="K245" i="1"/>
  <c r="H244" i="1"/>
  <c r="H196" i="1" l="1"/>
  <c r="I196" i="1"/>
  <c r="I174" i="1"/>
  <c r="H174" i="1"/>
  <c r="H167" i="1"/>
  <c r="I167" i="1"/>
  <c r="G167" i="1"/>
  <c r="I161" i="1"/>
  <c r="H161" i="1"/>
  <c r="I260" i="1" l="1"/>
  <c r="H260" i="1"/>
  <c r="K259" i="1"/>
  <c r="J259" i="1"/>
  <c r="H221" i="1"/>
  <c r="I221" i="1"/>
  <c r="I84" i="1"/>
  <c r="I83" i="1" s="1"/>
  <c r="H84" i="1"/>
  <c r="H83" i="1" s="1"/>
  <c r="J10" i="1" l="1"/>
  <c r="K10" i="1"/>
  <c r="J11" i="1"/>
  <c r="K11" i="1"/>
  <c r="J13" i="1"/>
  <c r="K13" i="1"/>
  <c r="J14" i="1"/>
  <c r="K14" i="1"/>
  <c r="J15" i="1"/>
  <c r="K15" i="1"/>
  <c r="J18" i="1"/>
  <c r="K18" i="1"/>
  <c r="J19" i="1"/>
  <c r="K19" i="1"/>
  <c r="J21" i="1"/>
  <c r="K21" i="1"/>
  <c r="J22" i="1"/>
  <c r="K22" i="1"/>
  <c r="J24" i="1"/>
  <c r="K24" i="1"/>
  <c r="J25" i="1"/>
  <c r="K25" i="1"/>
  <c r="J27" i="1"/>
  <c r="K27" i="1"/>
  <c r="J28" i="1"/>
  <c r="K28" i="1"/>
  <c r="J29" i="1"/>
  <c r="K29" i="1"/>
  <c r="J31" i="1"/>
  <c r="K31" i="1"/>
  <c r="J32" i="1"/>
  <c r="K32" i="1"/>
  <c r="J33" i="1"/>
  <c r="K33" i="1"/>
  <c r="J37" i="1"/>
  <c r="K37" i="1"/>
  <c r="J38" i="1"/>
  <c r="K38" i="1"/>
  <c r="J39" i="1"/>
  <c r="K39" i="1"/>
  <c r="J42" i="1"/>
  <c r="K42" i="1"/>
  <c r="J43" i="1"/>
  <c r="K43" i="1"/>
  <c r="J44" i="1"/>
  <c r="K44" i="1"/>
  <c r="J47" i="1"/>
  <c r="K47" i="1"/>
  <c r="J48" i="1"/>
  <c r="K48" i="1"/>
  <c r="J49" i="1"/>
  <c r="K49" i="1"/>
  <c r="J50" i="1"/>
  <c r="K50" i="1"/>
  <c r="J53" i="1"/>
  <c r="K53" i="1"/>
  <c r="J54" i="1"/>
  <c r="K54" i="1"/>
  <c r="J56" i="1"/>
  <c r="K56" i="1"/>
  <c r="J57" i="1"/>
  <c r="K57" i="1"/>
  <c r="J59" i="1"/>
  <c r="K59" i="1"/>
  <c r="J60" i="1"/>
  <c r="K60" i="1"/>
  <c r="J62" i="1"/>
  <c r="K62" i="1"/>
  <c r="J63" i="1"/>
  <c r="K63" i="1"/>
  <c r="J65" i="1"/>
  <c r="K65" i="1"/>
  <c r="J66" i="1"/>
  <c r="K66" i="1"/>
  <c r="J67" i="1"/>
  <c r="K67" i="1"/>
  <c r="J68" i="1"/>
  <c r="K68" i="1"/>
  <c r="J70" i="1"/>
  <c r="K70" i="1"/>
  <c r="J71" i="1"/>
  <c r="K71" i="1"/>
  <c r="J72" i="1"/>
  <c r="K72" i="1"/>
  <c r="J73" i="1"/>
  <c r="K73" i="1"/>
  <c r="J74" i="1"/>
  <c r="K74" i="1"/>
  <c r="J75" i="1"/>
  <c r="K75" i="1"/>
  <c r="J76" i="1"/>
  <c r="K76" i="1"/>
  <c r="J77" i="1"/>
  <c r="K77" i="1"/>
  <c r="J79" i="1"/>
  <c r="K79" i="1"/>
  <c r="J80" i="1"/>
  <c r="K80" i="1"/>
  <c r="J81" i="1"/>
  <c r="K81" i="1"/>
  <c r="J82" i="1"/>
  <c r="K82" i="1"/>
  <c r="J83" i="1"/>
  <c r="K83" i="1"/>
  <c r="J84" i="1"/>
  <c r="K84" i="1"/>
  <c r="J85" i="1"/>
  <c r="K85" i="1"/>
  <c r="J87" i="1"/>
  <c r="K87" i="1"/>
  <c r="J90" i="1"/>
  <c r="K90" i="1"/>
  <c r="J93" i="1"/>
  <c r="K93" i="1"/>
  <c r="J94" i="1"/>
  <c r="K94" i="1"/>
  <c r="J95" i="1"/>
  <c r="K95" i="1"/>
  <c r="J96" i="1"/>
  <c r="K96" i="1"/>
  <c r="J98" i="1"/>
  <c r="K98" i="1"/>
  <c r="J99" i="1"/>
  <c r="K99" i="1"/>
  <c r="J100" i="1"/>
  <c r="K100" i="1"/>
  <c r="J101" i="1"/>
  <c r="K101" i="1"/>
  <c r="J102" i="1"/>
  <c r="K102" i="1"/>
  <c r="J103" i="1"/>
  <c r="K103" i="1"/>
  <c r="J109" i="1"/>
  <c r="K109" i="1"/>
  <c r="J115" i="1"/>
  <c r="K115" i="1"/>
  <c r="J118" i="1"/>
  <c r="K118" i="1"/>
  <c r="J119" i="1"/>
  <c r="K119" i="1"/>
  <c r="J120" i="1"/>
  <c r="K120" i="1"/>
  <c r="J122" i="1"/>
  <c r="K122" i="1"/>
  <c r="J123" i="1"/>
  <c r="K123" i="1"/>
  <c r="J124" i="1"/>
  <c r="K124" i="1"/>
  <c r="J125" i="1"/>
  <c r="K125" i="1"/>
  <c r="J126" i="1"/>
  <c r="K126" i="1"/>
  <c r="J127" i="1"/>
  <c r="K127" i="1"/>
  <c r="J128" i="1"/>
  <c r="K128" i="1"/>
  <c r="J129" i="1"/>
  <c r="K129" i="1"/>
  <c r="J132" i="1"/>
  <c r="K132" i="1"/>
  <c r="J133" i="1"/>
  <c r="K133" i="1"/>
  <c r="J134" i="1"/>
  <c r="K134" i="1"/>
  <c r="J135" i="1"/>
  <c r="K135" i="1"/>
  <c r="J136" i="1"/>
  <c r="K136" i="1"/>
  <c r="J137" i="1"/>
  <c r="K137" i="1"/>
  <c r="K138" i="1"/>
  <c r="J139" i="1"/>
  <c r="K139" i="1"/>
  <c r="J140" i="1"/>
  <c r="K140" i="1"/>
  <c r="J141" i="1"/>
  <c r="K141" i="1"/>
  <c r="J142" i="1"/>
  <c r="K142" i="1"/>
  <c r="J144" i="1"/>
  <c r="K144" i="1"/>
  <c r="J145" i="1"/>
  <c r="K145" i="1"/>
  <c r="J146" i="1"/>
  <c r="K146" i="1"/>
  <c r="J147" i="1"/>
  <c r="K147" i="1"/>
  <c r="J148" i="1"/>
  <c r="K148" i="1"/>
  <c r="J149" i="1"/>
  <c r="K149" i="1"/>
  <c r="K150" i="1"/>
  <c r="J151" i="1"/>
  <c r="K151" i="1"/>
  <c r="J152" i="1"/>
  <c r="K152" i="1"/>
  <c r="J153" i="1"/>
  <c r="K153" i="1"/>
  <c r="J154" i="1"/>
  <c r="K154" i="1"/>
  <c r="J158" i="1"/>
  <c r="K158" i="1"/>
  <c r="J159" i="1"/>
  <c r="K159" i="1"/>
  <c r="J165" i="1"/>
  <c r="K165" i="1"/>
  <c r="J166" i="1"/>
  <c r="K166" i="1"/>
  <c r="J172" i="1"/>
  <c r="K172" i="1"/>
  <c r="J173" i="1"/>
  <c r="K173" i="1"/>
  <c r="J179" i="1"/>
  <c r="K179" i="1"/>
  <c r="J182" i="1"/>
  <c r="K182" i="1"/>
  <c r="J183" i="1"/>
  <c r="K183" i="1"/>
  <c r="J184" i="1"/>
  <c r="K184" i="1"/>
  <c r="J185" i="1"/>
  <c r="K185" i="1"/>
  <c r="J186" i="1"/>
  <c r="K186" i="1"/>
  <c r="J189" i="1"/>
  <c r="K189" i="1"/>
  <c r="J190" i="1"/>
  <c r="K190" i="1"/>
  <c r="J191" i="1"/>
  <c r="K191" i="1"/>
  <c r="J193" i="1"/>
  <c r="K193" i="1"/>
  <c r="J194" i="1"/>
  <c r="K194" i="1"/>
  <c r="J195" i="1"/>
  <c r="K195" i="1"/>
  <c r="K196" i="1"/>
  <c r="J198" i="1"/>
  <c r="K198" i="1"/>
  <c r="J200" i="1"/>
  <c r="K200" i="1"/>
  <c r="J201" i="1"/>
  <c r="K201" i="1"/>
  <c r="J203" i="1"/>
  <c r="K203" i="1"/>
  <c r="J204" i="1"/>
  <c r="K204" i="1"/>
  <c r="J205" i="1"/>
  <c r="K205" i="1"/>
  <c r="J206" i="1"/>
  <c r="K206" i="1"/>
  <c r="J208" i="1"/>
  <c r="K208" i="1"/>
  <c r="J209" i="1"/>
  <c r="K209" i="1"/>
  <c r="K210" i="1"/>
  <c r="J211" i="1"/>
  <c r="K211" i="1"/>
  <c r="J212" i="1"/>
  <c r="K212" i="1"/>
  <c r="J214" i="1"/>
  <c r="K214" i="1"/>
  <c r="J216" i="1"/>
  <c r="K216" i="1"/>
  <c r="J217" i="1"/>
  <c r="K217" i="1"/>
  <c r="J218" i="1"/>
  <c r="K218" i="1"/>
  <c r="J219" i="1"/>
  <c r="K219" i="1"/>
  <c r="J221" i="1"/>
  <c r="K221" i="1"/>
  <c r="J222" i="1"/>
  <c r="K222" i="1"/>
  <c r="J223" i="1"/>
  <c r="K223" i="1"/>
  <c r="J224" i="1"/>
  <c r="K224" i="1"/>
  <c r="J226" i="1"/>
  <c r="K226" i="1"/>
  <c r="J227" i="1"/>
  <c r="K227" i="1"/>
  <c r="J228" i="1"/>
  <c r="K228" i="1"/>
  <c r="J229" i="1"/>
  <c r="K229" i="1"/>
  <c r="J230" i="1"/>
  <c r="K230" i="1"/>
  <c r="J233" i="1"/>
  <c r="K233" i="1"/>
  <c r="J234" i="1"/>
  <c r="K234" i="1"/>
  <c r="J235" i="1"/>
  <c r="K235" i="1"/>
  <c r="J236" i="1"/>
  <c r="K236" i="1"/>
  <c r="J238" i="1"/>
  <c r="K238" i="1"/>
  <c r="J239" i="1"/>
  <c r="K239" i="1"/>
  <c r="J241" i="1"/>
  <c r="K241" i="1"/>
  <c r="J242" i="1"/>
  <c r="K242" i="1"/>
  <c r="J243" i="1"/>
  <c r="K243" i="1"/>
  <c r="J244" i="1"/>
  <c r="J245" i="1"/>
  <c r="J248" i="1"/>
  <c r="K248" i="1"/>
  <c r="J251" i="1"/>
  <c r="K251" i="1"/>
  <c r="J253" i="1"/>
  <c r="K253" i="1"/>
  <c r="J254" i="1"/>
  <c r="K254" i="1"/>
  <c r="J255" i="1"/>
  <c r="K255" i="1"/>
  <c r="J256" i="1"/>
  <c r="K256" i="1"/>
  <c r="J264" i="1"/>
  <c r="K264" i="1"/>
  <c r="J265" i="1"/>
  <c r="K265" i="1"/>
  <c r="J266" i="1"/>
  <c r="K266" i="1"/>
  <c r="J267" i="1"/>
  <c r="K267" i="1"/>
  <c r="J270" i="1"/>
  <c r="K270" i="1"/>
  <c r="J271" i="1"/>
  <c r="K271" i="1"/>
  <c r="H9" i="1"/>
  <c r="H8" i="1" s="1"/>
  <c r="I9" i="1"/>
  <c r="I8" i="1" s="1"/>
  <c r="H12" i="1"/>
  <c r="I12" i="1"/>
  <c r="H17" i="1"/>
  <c r="I17" i="1"/>
  <c r="H20" i="1"/>
  <c r="I20" i="1"/>
  <c r="J20" i="1" s="1"/>
  <c r="H23" i="1"/>
  <c r="I23" i="1"/>
  <c r="K23" i="1" s="1"/>
  <c r="H26" i="1"/>
  <c r="I26" i="1"/>
  <c r="H30" i="1"/>
  <c r="I30" i="1"/>
  <c r="J30" i="1" s="1"/>
  <c r="H36" i="1"/>
  <c r="I36" i="1"/>
  <c r="H40" i="1"/>
  <c r="I40" i="1"/>
  <c r="J40" i="1" s="1"/>
  <c r="H46" i="1"/>
  <c r="I46" i="1"/>
  <c r="H52" i="1"/>
  <c r="I52" i="1"/>
  <c r="H55" i="1"/>
  <c r="I55" i="1"/>
  <c r="H58" i="1"/>
  <c r="I58" i="1"/>
  <c r="J58" i="1" s="1"/>
  <c r="H61" i="1"/>
  <c r="I61" i="1"/>
  <c r="H64" i="1"/>
  <c r="I64" i="1"/>
  <c r="J64" i="1" s="1"/>
  <c r="H69" i="1"/>
  <c r="I69" i="1"/>
  <c r="H78" i="1"/>
  <c r="I78" i="1"/>
  <c r="J78" i="1" s="1"/>
  <c r="H86" i="1"/>
  <c r="I86" i="1"/>
  <c r="H92" i="1"/>
  <c r="I92" i="1"/>
  <c r="I91" i="1" s="1"/>
  <c r="J91" i="1" s="1"/>
  <c r="H97" i="1"/>
  <c r="I97" i="1"/>
  <c r="J97" i="1" s="1"/>
  <c r="H106" i="1"/>
  <c r="I106" i="1"/>
  <c r="J106" i="1" s="1"/>
  <c r="H111" i="1"/>
  <c r="I111" i="1"/>
  <c r="H116" i="1"/>
  <c r="I116" i="1"/>
  <c r="K116" i="1" s="1"/>
  <c r="H121" i="1"/>
  <c r="I121" i="1"/>
  <c r="H131" i="1"/>
  <c r="I131" i="1"/>
  <c r="K131" i="1" s="1"/>
  <c r="H138" i="1"/>
  <c r="I138" i="1"/>
  <c r="J138" i="1" s="1"/>
  <c r="H143" i="1"/>
  <c r="I143" i="1"/>
  <c r="J143" i="1" s="1"/>
  <c r="H150" i="1"/>
  <c r="I150" i="1"/>
  <c r="H157" i="1"/>
  <c r="I157" i="1"/>
  <c r="J157" i="1" s="1"/>
  <c r="H164" i="1"/>
  <c r="I164" i="1"/>
  <c r="K164" i="1" s="1"/>
  <c r="J167" i="1"/>
  <c r="H177" i="1"/>
  <c r="I177" i="1"/>
  <c r="H181" i="1"/>
  <c r="H180" i="1" s="1"/>
  <c r="I181" i="1"/>
  <c r="I180" i="1" s="1"/>
  <c r="J180" i="1" s="1"/>
  <c r="H188" i="1"/>
  <c r="I188" i="1"/>
  <c r="H192" i="1"/>
  <c r="I192" i="1"/>
  <c r="K192" i="1" s="1"/>
  <c r="H199" i="1"/>
  <c r="K199" i="1" s="1"/>
  <c r="I199" i="1"/>
  <c r="J199" i="1" s="1"/>
  <c r="H202" i="1"/>
  <c r="I202" i="1"/>
  <c r="J202" i="1" s="1"/>
  <c r="H207" i="1"/>
  <c r="I207" i="1"/>
  <c r="H210" i="1"/>
  <c r="I210" i="1"/>
  <c r="J210" i="1" s="1"/>
  <c r="H213" i="1"/>
  <c r="I213" i="1"/>
  <c r="H215" i="1"/>
  <c r="I215" i="1"/>
  <c r="H225" i="1"/>
  <c r="I225" i="1"/>
  <c r="H232" i="1"/>
  <c r="I232" i="1"/>
  <c r="H240" i="1"/>
  <c r="I240" i="1"/>
  <c r="H247" i="1"/>
  <c r="I247" i="1"/>
  <c r="J247" i="1" s="1"/>
  <c r="H252" i="1"/>
  <c r="I252" i="1"/>
  <c r="H257" i="1"/>
  <c r="I257" i="1"/>
  <c r="H263" i="1"/>
  <c r="H262" i="1" s="1"/>
  <c r="I263" i="1"/>
  <c r="I262" i="1" s="1"/>
  <c r="H269" i="1"/>
  <c r="H268" i="1" s="1"/>
  <c r="I269" i="1"/>
  <c r="I268" i="1" s="1"/>
  <c r="K268" i="1" s="1"/>
  <c r="G269" i="1"/>
  <c r="G268" i="1" s="1"/>
  <c r="G263" i="1"/>
  <c r="G262" i="1"/>
  <c r="G260" i="1"/>
  <c r="G257" i="1"/>
  <c r="G252" i="1"/>
  <c r="G247" i="1"/>
  <c r="G244" i="1"/>
  <c r="G240" i="1"/>
  <c r="G232" i="1"/>
  <c r="G225" i="1"/>
  <c r="G221" i="1"/>
  <c r="G215" i="1"/>
  <c r="G213" i="1"/>
  <c r="G210" i="1"/>
  <c r="G207" i="1"/>
  <c r="J207" i="1" s="1"/>
  <c r="G202" i="1"/>
  <c r="G199" i="1"/>
  <c r="G196" i="1"/>
  <c r="G192" i="1"/>
  <c r="G188" i="1"/>
  <c r="G181" i="1"/>
  <c r="G180" i="1" s="1"/>
  <c r="G177" i="1"/>
  <c r="G174" i="1"/>
  <c r="G160" i="1"/>
  <c r="G164" i="1"/>
  <c r="G161" i="1"/>
  <c r="G157" i="1"/>
  <c r="G150" i="1"/>
  <c r="G143" i="1"/>
  <c r="G138" i="1"/>
  <c r="G131" i="1"/>
  <c r="G121" i="1"/>
  <c r="G116" i="1"/>
  <c r="G111" i="1"/>
  <c r="G106" i="1"/>
  <c r="G105" i="1"/>
  <c r="G104" i="1" s="1"/>
  <c r="G97" i="1"/>
  <c r="G92" i="1"/>
  <c r="G91" i="1"/>
  <c r="G86" i="1"/>
  <c r="G84" i="1"/>
  <c r="G83" i="1"/>
  <c r="G78" i="1"/>
  <c r="G69" i="1"/>
  <c r="G64" i="1"/>
  <c r="G61" i="1"/>
  <c r="G58" i="1"/>
  <c r="G55" i="1"/>
  <c r="G52" i="1"/>
  <c r="G46" i="1"/>
  <c r="G40" i="1"/>
  <c r="G36" i="1"/>
  <c r="G34" i="1" s="1"/>
  <c r="G30" i="1"/>
  <c r="G26" i="1"/>
  <c r="G23" i="1"/>
  <c r="G20" i="1"/>
  <c r="G17" i="1"/>
  <c r="G12" i="1"/>
  <c r="G9" i="1"/>
  <c r="G8" i="1" s="1"/>
  <c r="K257" i="1" l="1"/>
  <c r="J257" i="1"/>
  <c r="J8" i="1"/>
  <c r="J131" i="1"/>
  <c r="G51" i="1"/>
  <c r="G45" i="1" s="1"/>
  <c r="G231" i="1"/>
  <c r="J215" i="1"/>
  <c r="J23" i="1"/>
  <c r="G187" i="1"/>
  <c r="K202" i="1"/>
  <c r="J150" i="1"/>
  <c r="J121" i="1"/>
  <c r="J111" i="1"/>
  <c r="J86" i="1"/>
  <c r="J69" i="1"/>
  <c r="J61" i="1"/>
  <c r="J55" i="1"/>
  <c r="J46" i="1"/>
  <c r="J26" i="1"/>
  <c r="J12" i="1"/>
  <c r="J268" i="1"/>
  <c r="G16" i="1"/>
  <c r="G130" i="1"/>
  <c r="J262" i="1"/>
  <c r="J252" i="1"/>
  <c r="J240" i="1"/>
  <c r="J225" i="1"/>
  <c r="K213" i="1"/>
  <c r="K207" i="1"/>
  <c r="J177" i="1"/>
  <c r="H34" i="1"/>
  <c r="K20" i="1"/>
  <c r="J213" i="1"/>
  <c r="J196" i="1"/>
  <c r="H187" i="1"/>
  <c r="J192" i="1"/>
  <c r="I187" i="1"/>
  <c r="J187" i="1" s="1"/>
  <c r="K188" i="1"/>
  <c r="J188" i="1"/>
  <c r="K180" i="1"/>
  <c r="K181" i="1"/>
  <c r="J181" i="1"/>
  <c r="K177" i="1"/>
  <c r="K167" i="1"/>
  <c r="H160" i="1"/>
  <c r="J164" i="1"/>
  <c r="I160" i="1"/>
  <c r="I156" i="1" s="1"/>
  <c r="K157" i="1"/>
  <c r="K269" i="1"/>
  <c r="J269" i="1"/>
  <c r="J263" i="1"/>
  <c r="K262" i="1"/>
  <c r="K263" i="1"/>
  <c r="K252" i="1"/>
  <c r="K247" i="1"/>
  <c r="K240" i="1"/>
  <c r="I231" i="1"/>
  <c r="J231" i="1" s="1"/>
  <c r="H231" i="1"/>
  <c r="K232" i="1"/>
  <c r="J232" i="1"/>
  <c r="K225" i="1"/>
  <c r="K215" i="1"/>
  <c r="I130" i="1"/>
  <c r="J130" i="1" s="1"/>
  <c r="H130" i="1"/>
  <c r="K143" i="1"/>
  <c r="K121" i="1"/>
  <c r="J116" i="1"/>
  <c r="K106" i="1"/>
  <c r="I105" i="1"/>
  <c r="K111" i="1"/>
  <c r="H105" i="1"/>
  <c r="H104" i="1" s="1"/>
  <c r="K97" i="1"/>
  <c r="H91" i="1"/>
  <c r="K91" i="1" s="1"/>
  <c r="J92" i="1"/>
  <c r="K92" i="1"/>
  <c r="K86" i="1"/>
  <c r="K78" i="1"/>
  <c r="K69" i="1"/>
  <c r="K64" i="1"/>
  <c r="K61" i="1"/>
  <c r="K58" i="1"/>
  <c r="K55" i="1"/>
  <c r="I51" i="1"/>
  <c r="J51" i="1" s="1"/>
  <c r="H51" i="1"/>
  <c r="K52" i="1"/>
  <c r="J52" i="1"/>
  <c r="K46" i="1"/>
  <c r="I34" i="1"/>
  <c r="J34" i="1" s="1"/>
  <c r="K40" i="1"/>
  <c r="K36" i="1"/>
  <c r="J36" i="1"/>
  <c r="K30" i="1"/>
  <c r="K26" i="1"/>
  <c r="I16" i="1"/>
  <c r="J16" i="1" s="1"/>
  <c r="H16" i="1"/>
  <c r="K17" i="1"/>
  <c r="J17" i="1"/>
  <c r="K12" i="1"/>
  <c r="K8" i="1"/>
  <c r="K9" i="1"/>
  <c r="J9" i="1"/>
  <c r="I7" i="1"/>
  <c r="H156" i="1"/>
  <c r="G7" i="1"/>
  <c r="G156" i="1"/>
  <c r="G155" i="1" s="1"/>
  <c r="G6" i="1" l="1"/>
  <c r="G272" i="1" s="1"/>
  <c r="K130" i="1"/>
  <c r="K187" i="1"/>
  <c r="J160" i="1"/>
  <c r="K160" i="1"/>
  <c r="I155" i="1"/>
  <c r="J155" i="1" s="1"/>
  <c r="J156" i="1"/>
  <c r="H155" i="1"/>
  <c r="K156" i="1"/>
  <c r="K231" i="1"/>
  <c r="I104" i="1"/>
  <c r="J105" i="1"/>
  <c r="K105" i="1"/>
  <c r="H45" i="1"/>
  <c r="I45" i="1"/>
  <c r="J45" i="1" s="1"/>
  <c r="K51" i="1"/>
  <c r="K34" i="1"/>
  <c r="K16" i="1"/>
  <c r="H7" i="1"/>
  <c r="H6" i="1" s="1"/>
  <c r="J7" i="1"/>
  <c r="K155" i="1" l="1"/>
  <c r="H272" i="1"/>
  <c r="J104" i="1"/>
  <c r="K104" i="1"/>
  <c r="K45" i="1"/>
  <c r="I6" i="1"/>
  <c r="I272" i="1" s="1"/>
  <c r="K7" i="1"/>
  <c r="J6" i="1" l="1"/>
  <c r="K6" i="1"/>
  <c r="J272" i="1"/>
  <c r="K272" i="1"/>
</calcChain>
</file>

<file path=xl/sharedStrings.xml><?xml version="1.0" encoding="utf-8"?>
<sst xmlns="http://schemas.openxmlformats.org/spreadsheetml/2006/main" count="1399" uniqueCount="459">
  <si>
    <t>№ п/п</t>
  </si>
  <si>
    <t>НАИМЕНОВАНИЕ  ПРОГРАММЫ, ПОДПРОГРАММЫ, МЕРОПРИЯТИЙ</t>
  </si>
  <si>
    <t>КОД</t>
  </si>
  <si>
    <t>Р</t>
  </si>
  <si>
    <t>ПР</t>
  </si>
  <si>
    <t>ЦСР</t>
  </si>
  <si>
    <t>ВР</t>
  </si>
  <si>
    <t>1</t>
  </si>
  <si>
    <t>Муниципальная программа "Развитие образования в муниципальном образовании "Курильский городской округ" на 2015-2020 годы"</t>
  </si>
  <si>
    <t>00000 00000</t>
  </si>
  <si>
    <t>1.1.</t>
  </si>
  <si>
    <t>Подпрограмма 1 "Повышение качества и доступности дошкольного образования"</t>
  </si>
  <si>
    <t>07</t>
  </si>
  <si>
    <t>01</t>
  </si>
  <si>
    <t>02100 00000</t>
  </si>
  <si>
    <t>000</t>
  </si>
  <si>
    <t>1.1.1.</t>
  </si>
  <si>
    <t>Строительство, реконструкция зданий дошкольных образовательных учреждений</t>
  </si>
  <si>
    <t>25002 00000</t>
  </si>
  <si>
    <t>Строительство объекта "Детский сад на 110 мест в г. Курильске"</t>
  </si>
  <si>
    <t>субсидии на софинансирование капитальных вложений в объекты муниципальной собственности</t>
  </si>
  <si>
    <t>25002 63500</t>
  </si>
  <si>
    <t>414</t>
  </si>
  <si>
    <t>офинансирование реализации мероприятий федеральной целевой программы «Социально-экономическое развитие Курильских островов (Сахалинская область) на 2016–2025 годы»</t>
  </si>
  <si>
    <t>25002 S3500</t>
  </si>
  <si>
    <t>1.1.2.</t>
  </si>
  <si>
    <t>Капитальный ремонт, ремонт зданий функционирующих дошкольных учреждений, обустройство прилегающих территорий (из них расчистка от снега и покос травы), мероприятия в рамках профилактики терроризма и экстремизма (из них: установка видеонаблюдения)</t>
  </si>
  <si>
    <t>02102 00590</t>
  </si>
  <si>
    <t>612</t>
  </si>
  <si>
    <t xml:space="preserve">МБДОУ Детский сад "Аленушка" </t>
  </si>
  <si>
    <t xml:space="preserve">МБДОУ Детский сад "Аленький цветочек" </t>
  </si>
  <si>
    <t xml:space="preserve">МБДОУ Детский сад "Золотая рыбка" </t>
  </si>
  <si>
    <t>1.1.3.</t>
  </si>
  <si>
    <t>Муниципальные услуги по предоставлению дошкольного образования по основным образовательным программам</t>
  </si>
  <si>
    <t>МБДОУ Детский сад "Аленушка"</t>
  </si>
  <si>
    <t>02103 00000</t>
  </si>
  <si>
    <t>611</t>
  </si>
  <si>
    <t>субвенция на реализацию Закона Сахалинской области от 18 марта 2014 года № 9-ЗО «Об образовании в Сахалинской области» в части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</si>
  <si>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02103 62240</t>
  </si>
  <si>
    <t>расходы на обеспечение деятельности (оказание услуг) муниципальных учреждений</t>
  </si>
  <si>
    <t>02103 00590</t>
  </si>
  <si>
    <t>МБДОУ Детский сад "Аленький цветочек"</t>
  </si>
  <si>
    <t>МБДОУ Детский сад "Золотая рыбка"</t>
  </si>
  <si>
    <t>1.1.4.</t>
  </si>
  <si>
    <t>Мероприятия по подготовке дошкольных учреждений к учебному году и к отопительному периоду в осенне-зимний период</t>
  </si>
  <si>
    <t>02104 00000</t>
  </si>
  <si>
    <t>02104 00590</t>
  </si>
  <si>
    <t>1.1.5.</t>
  </si>
  <si>
    <t>Мероприятия по организации материально-технического обеспечения дошкольных учреждений</t>
  </si>
  <si>
    <t>02105 00000</t>
  </si>
  <si>
    <t>02105 00590</t>
  </si>
  <si>
    <t>1.1.6.</t>
  </si>
  <si>
    <t>Мероприятия по реализации отдельных мер по развитию дошкольного образования</t>
  </si>
  <si>
    <t>00</t>
  </si>
  <si>
    <t>в том числе:</t>
  </si>
  <si>
    <t>Субвенция на реализацию Закона Сахалинской области от 29 марта 2006 года № 20-ЗО «О наделении органов местного самоуправления государственными полномочиями Сахалинской области в сфере образования»</t>
  </si>
  <si>
    <t>10</t>
  </si>
  <si>
    <t>04</t>
  </si>
  <si>
    <t>03312 62500</t>
  </si>
  <si>
    <t>Реализация  Закона Сахалинской области от 17 декабря 2012 года № 106-ЗО «О социальной поддержке отдельных категорий граждан, проживающих и работающих в сельской местности, поселках городского типа на территории Сахалинской области, и о наделении органов местного самоуправления отдельными государственными полномочиями Сахалинской области по оказанию социальной поддержки»</t>
  </si>
  <si>
    <t>03104 70901</t>
  </si>
  <si>
    <t>1.1.7.</t>
  </si>
  <si>
    <t>Субсидия муниципальным образованиям на развитие образования</t>
  </si>
  <si>
    <t>02101 63010</t>
  </si>
  <si>
    <t>1.2.</t>
  </si>
  <si>
    <t>Подпрограмма 2 "Повышение качества и доступности общего образования, в том числе в сельской местности"</t>
  </si>
  <si>
    <t>02</t>
  </si>
  <si>
    <t>02200 00000</t>
  </si>
  <si>
    <t>1.2.1.</t>
  </si>
  <si>
    <t>Капитальный ремонт, ремонт зданий функционирующих учреждений общего образования, обустройство прилегающих территорий (из них расчистка от снега и покос травы), мероприятия в рамках профилактики терроризма и экстремизма (из них: установка видеонаблюдения)</t>
  </si>
  <si>
    <t>02203 00590</t>
  </si>
  <si>
    <t>МБОУ СОШ г. Курильска</t>
  </si>
  <si>
    <t>МБОУ СОШ с. Рейдово</t>
  </si>
  <si>
    <t>МБОУ СОШ с. Горячие ключи</t>
  </si>
  <si>
    <t>МБОУ СОШ с. Буревестник</t>
  </si>
  <si>
    <t>1.2.2.</t>
  </si>
  <si>
    <t>Муниципальные услуги по предоставлению начального общего, основного общего, среднего (полного) общего образования</t>
  </si>
  <si>
    <t>02202 00000</t>
  </si>
  <si>
    <t>Субвенция на реализацию Закона Сахалинской области от 18 марта 2014 года № 9-ЗО «Об образовании в Сахалинской области» в части обеспечения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получения детьми дополнительного образования в муниципальных общеобразовательных организациях</t>
  </si>
  <si>
    <t>02202 62230</t>
  </si>
  <si>
    <t>Расходы на обеспечение деятельности (оказание услуг) муниципальных учреждений</t>
  </si>
  <si>
    <t>02202 00590</t>
  </si>
  <si>
    <t>1.2.3.</t>
  </si>
  <si>
    <t>Мероприятия по подготовке учреждений общего образования к учебному году и к отопительному периоду в осенне-зимний период</t>
  </si>
  <si>
    <t>02204 00000</t>
  </si>
  <si>
    <t>02204 00590</t>
  </si>
  <si>
    <t>1.2.4.</t>
  </si>
  <si>
    <t>Мероприятия по организации материально-технического обеспечения учреждений общего образования</t>
  </si>
  <si>
    <t>02205 00000</t>
  </si>
  <si>
    <t>02205 00590</t>
  </si>
  <si>
    <t>МБОУ СОШ с. Горячие ключи (из них на монтаж локальной сети 100,00 тыс. руб.)</t>
  </si>
  <si>
    <t>1.2.5.</t>
  </si>
  <si>
    <t>Выявление и поддержка одаренных детей</t>
  </si>
  <si>
    <t>09</t>
  </si>
  <si>
    <t>02206 00990</t>
  </si>
  <si>
    <t>200</t>
  </si>
  <si>
    <t>1.2.6.</t>
  </si>
  <si>
    <t xml:space="preserve">Поддержка и распространение лучших образцов педагогической практики, в том числе по работе с детьми с  особыми образовательными потребностями </t>
  </si>
  <si>
    <t>1.2.7.</t>
  </si>
  <si>
    <t>Реализация приоритетного национального проекта "Образование"</t>
  </si>
  <si>
    <t>1.2.8.</t>
  </si>
  <si>
    <t>Организация проведения единого государственного экзамена</t>
  </si>
  <si>
    <t>1.2.9.</t>
  </si>
  <si>
    <t>Организация летней оздоровительной компании детей и подростков</t>
  </si>
  <si>
    <t>02210 00000</t>
  </si>
  <si>
    <t>02210 00590</t>
  </si>
  <si>
    <t>1.2.10.</t>
  </si>
  <si>
    <t>Организация временных рабочих мест для детей и подростков</t>
  </si>
  <si>
    <t>07101 00000</t>
  </si>
  <si>
    <t>Субвенция на реализацию Закона Сахалинской области от 24 ноября 2011 года № 125-ЗО «О содействии в создании временных рабочих мест для трудоустройства несовершеннолетних граждан в возрасте от 14 до 18 лет в свободное от учебы время и о наделении органов местного самоуправления отдельными государственными полномочиями Сахалинской области в сфере содействия занятости несовершеннолетних граждан в возрасте от 14 до 18 лет в свободное от учебы время»</t>
  </si>
  <si>
    <t>07101 62180</t>
  </si>
  <si>
    <t>Софинансирование мероприятий государственной программы Сахалинской области «Содействие занятости населения Сахалинской области на 2014-2020 годы»</t>
  </si>
  <si>
    <t>07101 S2180</t>
  </si>
  <si>
    <t>1.2.11.</t>
  </si>
  <si>
    <t>Организация подвоза учащихся</t>
  </si>
  <si>
    <t>02212 00000</t>
  </si>
  <si>
    <t>02212 00590</t>
  </si>
  <si>
    <t>1.2.12.</t>
  </si>
  <si>
    <t>Мероприятия по реализации отдельных мер по развитию общего образования</t>
  </si>
  <si>
    <t>03309 00000</t>
  </si>
  <si>
    <t xml:space="preserve">Распределение субвенции муниципальным образованиям Сахалинской области на реализацию Закона Сахалинской области 08 октября 2008 года № 98-ЗО "О наделении органов местного самоуправления государственными полномочиями Сахалинской области по организации питания обучающихся в образовательных организациях" в части обеспечения питанием обучающихся из малоимущих семей, семей, находящихся в социально опасном положении, семей коренных малочисленных народов Севера Сахалинской области, осваивающих образовательные программы основного общего и среднего общего образования в муниципальных образовательных организациях, реализующих соответствующие образовательные программы </t>
  </si>
  <si>
    <t>03309 62190</t>
  </si>
  <si>
    <t>Софинансирование мероприятий по организации питания  обучающихся в образовательных организациях</t>
  </si>
  <si>
    <t>03309 S2190</t>
  </si>
  <si>
    <t>Транспортные расходы</t>
  </si>
  <si>
    <t>02213 00990</t>
  </si>
  <si>
    <t>софинансирование реализации мероприятий федеральной целевой программы «Социально-экономическое развитие Курильских островов (Сахалинская область) на 2016–2025 годы»</t>
  </si>
  <si>
    <t>1.3.</t>
  </si>
  <si>
    <t>Подпрограмма 4 "Развитие кадрового потенциала"</t>
  </si>
  <si>
    <t>1.3.1.</t>
  </si>
  <si>
    <t>Предоставление мер социальной поддержки работникам образовательных учреждений в соответствии с законами Сахалинской области</t>
  </si>
  <si>
    <t>Субвенция на дополнительную оплату труда работников муниципальных образовательных учреждений, имеющих государственные награды Российской Федерации</t>
  </si>
  <si>
    <t>02501 70601</t>
  </si>
  <si>
    <t>Субвенция на выплату надбавок к заработной плате работникам, имеющим почетное звание «Заслуженный педагог Сахалинской области»</t>
  </si>
  <si>
    <t>02501 70501</t>
  </si>
  <si>
    <t>Субвенция на реализацию Закона Сахалинской области "О социальной поддержке отдельных категорий граждан, проживающих и работающих в сельской местности, рабочих поселках, поселках городского типа на территории Сахалинской области, и о наделении органов местного самоуправления отдельными государственными полномочиями Сахалинской области по оказанию социальной поддержки"</t>
  </si>
  <si>
    <t>1.3.2.</t>
  </si>
  <si>
    <t>Профессиональная подготовка, переподготовка и повышение квалификации</t>
  </si>
  <si>
    <t>05</t>
  </si>
  <si>
    <t>1.3.3.</t>
  </si>
  <si>
    <t>Повышение престижа педагогической профессии, формирование позитивного образа современного учителя, воспитателя</t>
  </si>
  <si>
    <t>02504 00990</t>
  </si>
  <si>
    <t>2</t>
  </si>
  <si>
    <t>Муниципальная программа «Развитие сферы культуры муниципального образования «Курильский городской округ» на 2015-2020 годы»</t>
  </si>
  <si>
    <t>10000 00000</t>
  </si>
  <si>
    <t>1. Основное мероприятие: Развитие библиотечного дела</t>
  </si>
  <si>
    <t>08</t>
  </si>
  <si>
    <t>10002 00000</t>
  </si>
  <si>
    <t>Выполнение муниципального задания</t>
  </si>
  <si>
    <t>10002 00590</t>
  </si>
  <si>
    <t>Развитие кадрового потенциала специалистов учреждений в сельской местности</t>
  </si>
  <si>
    <t>10014 00590</t>
  </si>
  <si>
    <t>Проведение мероприятий</t>
  </si>
  <si>
    <t>10015 00590</t>
  </si>
  <si>
    <t>Подпрограмма «Патриотическое воспитание населения муниципального образования «Курильский городской округ»</t>
  </si>
  <si>
    <t>10016 00590</t>
  </si>
  <si>
    <t xml:space="preserve"> Подпрограмма «Гражданского и нравственного воспитания населения муниципального образования «Курильский городской округ»</t>
  </si>
  <si>
    <t>10017 00590</t>
  </si>
  <si>
    <t xml:space="preserve"> Подпрограмма «Экологического воспитания населения муниципального образования «Курильский городской округ»</t>
  </si>
  <si>
    <t>2. Основное мероприятие: Развитие музейного дела</t>
  </si>
  <si>
    <t>10003 00000</t>
  </si>
  <si>
    <t>10003 00590</t>
  </si>
  <si>
    <t>10018 00590</t>
  </si>
  <si>
    <t>3. Основное мероприятие: Развитие культурно-досугового обслуживания населения (ЦКС)</t>
  </si>
  <si>
    <t>10007 00000</t>
  </si>
  <si>
    <t>10007 00590</t>
  </si>
  <si>
    <t>4. Основное мероприятие: Поддержка и развитие отраслевого образования, кадрового потенциала в сфере культуры  (ДШИ)</t>
  </si>
  <si>
    <t>10010 00000</t>
  </si>
  <si>
    <t>10010 00590</t>
  </si>
  <si>
    <t xml:space="preserve">Укрепление материально-технической базы муниципальных учреждений
в сфере культуры и искусства              </t>
  </si>
  <si>
    <t>10012 00590</t>
  </si>
  <si>
    <t>Мероприятия по подготовке учреждений к отопительному периоду в осенне-зимний период</t>
  </si>
  <si>
    <t>10013 00590</t>
  </si>
  <si>
    <t>5. Основное мероприятие: Развитие социально-культурной деятельности</t>
  </si>
  <si>
    <t>10011 00990</t>
  </si>
  <si>
    <t>3</t>
  </si>
  <si>
    <t>Муниципальная программа "Обеспечение населения муниципального образования «Курильский городской округ» качественным жильем на 2014 - 2020 годы"</t>
  </si>
  <si>
    <t>05000 00000</t>
  </si>
  <si>
    <t>3.1.</t>
  </si>
  <si>
    <t>Подпрограмма 1. Развитие жилищного строительства</t>
  </si>
  <si>
    <t>05200 00000</t>
  </si>
  <si>
    <t>3.1.1.</t>
  </si>
  <si>
    <t>Развитие системы градостроительного планирования</t>
  </si>
  <si>
    <t>05210 00000</t>
  </si>
  <si>
    <t>Субсидия муниципальным образованиям на обеспечение населения Сахалинской области качественным жильем</t>
  </si>
  <si>
    <t>12</t>
  </si>
  <si>
    <t>05213 63030</t>
  </si>
  <si>
    <t>Софинансирование мероприятий государственной программы Сахалинской области «Обеспечение населения Сахалинской области качественным жильем на 2014-2020 годы»</t>
  </si>
  <si>
    <t>05213 S3030</t>
  </si>
  <si>
    <t>3.1.2.</t>
  </si>
  <si>
    <t>Строительство инженерной и транспортной инфраструктуры</t>
  </si>
  <si>
    <t>05220 00000</t>
  </si>
  <si>
    <t>3.1.2.1</t>
  </si>
  <si>
    <t xml:space="preserve">Обустройство земельных   участков, подлежащие предоставлению семьям, имеющим трех и более детей </t>
  </si>
  <si>
    <t>05221 00000</t>
  </si>
  <si>
    <t>областной бюджет</t>
  </si>
  <si>
    <t>05221 63030</t>
  </si>
  <si>
    <t>местный бюджет</t>
  </si>
  <si>
    <t>05221 00990</t>
  </si>
  <si>
    <t>3.1.2.2</t>
  </si>
  <si>
    <t>Строительство инженерной инфраструктуры микрорайона "Южный" в с.Рейдово, микрорайона "Северный" г.Курильск</t>
  </si>
  <si>
    <t>25001 00000</t>
  </si>
  <si>
    <t>Реализация мероприятий федеральной целевой программы «Социально-экономическое развитие Курильских островов (Сахалинская область) на 2016–2025 годы»</t>
  </si>
  <si>
    <t>25001 R1000</t>
  </si>
  <si>
    <t>Софинансирование реализации мероприятий федеральной целевой программы «Социально-экономическое развитие Курильских островов (Сахалинская область) на 2016–2025 годы»</t>
  </si>
  <si>
    <t>25001 L1000</t>
  </si>
  <si>
    <t>3.1.2.3</t>
  </si>
  <si>
    <t>Строительство и реконструкция объектов муниципальной собственности на Курильских островах</t>
  </si>
  <si>
    <t>Субсидии на софинансирование капитальных вложений в объекты муниципальной собственности</t>
  </si>
  <si>
    <t>Софинансирование реализации мероприятий государственной программы Сахалинской области «Социально-экономическое развитие Курильских островов (Сахалинская область) на 2016–2025 годы»</t>
  </si>
  <si>
    <t>3.1.3.</t>
  </si>
  <si>
    <t>Строительство (приобретение на первичном и вторичном рынке) жилья</t>
  </si>
  <si>
    <t>05203 00000</t>
  </si>
  <si>
    <t>05203 63030</t>
  </si>
  <si>
    <t>05203 S3030</t>
  </si>
  <si>
    <t>3.1.4.</t>
  </si>
  <si>
    <t>Переселение граждан из ветхого и аварийного жилищного фонда</t>
  </si>
  <si>
    <t>05011 00000</t>
  </si>
  <si>
    <t>05011 09602</t>
  </si>
  <si>
    <t>05011 S9602</t>
  </si>
  <si>
    <t>200 414</t>
  </si>
  <si>
    <t>3.2.</t>
  </si>
  <si>
    <t>Подпрограмма 2. Обеспечение жильем молодых семей Курильского городского округа</t>
  </si>
  <si>
    <t>03</t>
  </si>
  <si>
    <t>05006 00000</t>
  </si>
  <si>
    <t>3.2.1.</t>
  </si>
  <si>
    <t xml:space="preserve">Предоставление молодым семьям - участникам программы государственной поддержки на улучшение жилищных условий                  </t>
  </si>
  <si>
    <t>880</t>
  </si>
  <si>
    <t>Реализация мероприятий подпрограммы "Обеспечение жильем молодых семей" федеральной целевой программы "Жилище" на 2015 - 2020 годы</t>
  </si>
  <si>
    <t>05006 50200</t>
  </si>
  <si>
    <t>320</t>
  </si>
  <si>
    <t>05006 R0200</t>
  </si>
  <si>
    <t>05006 63040</t>
  </si>
  <si>
    <t>05006 S3040</t>
  </si>
  <si>
    <t>Софинансирование мероприятий подпрограммы "Обеспечение жильем молодых семей" федеральной целевой программы "Жилище" на 2015 - 2020 годы</t>
  </si>
  <si>
    <t>05006 L0200</t>
  </si>
  <si>
    <t>4</t>
  </si>
  <si>
    <t>Муниципальная программа "Обеспечение населения муниципального образования "Курильский городской округ" качественными услугами жилищно-коммунального хозяйства на 2015-2020 годы"</t>
  </si>
  <si>
    <t>4.1.</t>
  </si>
  <si>
    <t>Капитальный ремонт жилищного фонда в МО «Курильский городской округ»</t>
  </si>
  <si>
    <t>06000 00000</t>
  </si>
  <si>
    <t>240</t>
  </si>
  <si>
    <t>Субсидия муниципальным образованиям на мероприятия по развитию жилищно-коммунального комплекса (капитальный ремонт, реконструкция жилищного фонда)</t>
  </si>
  <si>
    <t>06004 63060</t>
  </si>
  <si>
    <t>Софинансирование реализации мероприятий государственной программы Сахалинской области «Обеспечение населения Сахалинской области качественными услугами жилищно-коммунального хозяйства на 2014-2020 годы»</t>
  </si>
  <si>
    <t>06004 S3060</t>
  </si>
  <si>
    <t>Мероприятия по капитальному ремонту и реконструкции жилищного фонда</t>
  </si>
  <si>
    <t>06007 00990</t>
  </si>
  <si>
    <t>4.2.</t>
  </si>
  <si>
    <t>Мероприятия по обеспечению безаварийной работы жилищно-коммунального комплекса</t>
  </si>
  <si>
    <t>06006 00000</t>
  </si>
  <si>
    <t>Субсидия муниципальным образованиям на мероприятия по обеспечению безаварийной работы жилищно-коммунального комплекса</t>
  </si>
  <si>
    <t>06006 63070</t>
  </si>
  <si>
    <t>06006 S3070</t>
  </si>
  <si>
    <t>4.3.</t>
  </si>
  <si>
    <t>Мероприятия по регулированию численности безнадзорных животных - средства областной субвенции</t>
  </si>
  <si>
    <t>06010 62200</t>
  </si>
  <si>
    <t>4.4.</t>
  </si>
  <si>
    <t xml:space="preserve">Мероприятия по развитию жилищно-коммунального комплекса </t>
  </si>
  <si>
    <t>06004 00000</t>
  </si>
  <si>
    <t>Субсидия муниципальным образованиям на мероприятия по развитию жилищно-коммунального комплекса</t>
  </si>
  <si>
    <t>Софинансирование реализации мероприятий по развитию жилищно-коммунального комплекса муниципальных образований Сахалинской области</t>
  </si>
  <si>
    <t>4.5.</t>
  </si>
  <si>
    <t>4.6.</t>
  </si>
  <si>
    <t>Субсидии на возмещение юридическим лицам, индивидуальным предпринимателям затрат или недополученных доходов, возникающих в результате обслуживания пустующего (незаселенного) муниципального жилищного фонда, включая нереальную к взысканию дебиторскую задолженность населения за жилищно-коммунальные услуги</t>
  </si>
  <si>
    <t>06009 00000</t>
  </si>
  <si>
    <t>810</t>
  </si>
  <si>
    <t>Субсидия муниципальным образованиям Сахалинской области на компенсацию затрат или недополученных доходов в сфере ЖКХ</t>
  </si>
  <si>
    <t>06009 63230</t>
  </si>
  <si>
    <t>06009 S3230</t>
  </si>
  <si>
    <t>4.7.</t>
  </si>
  <si>
    <t>Мероприятия по обеспечению населения качественными услугами жилищно-коммунального хозяйства</t>
  </si>
  <si>
    <t>06010 00990</t>
  </si>
  <si>
    <t>244</t>
  </si>
  <si>
    <t>4.8.</t>
  </si>
  <si>
    <t>Мероприятия по закупке и доставке топлива в районы, расположенные на территории Курильских островов</t>
  </si>
  <si>
    <t>06003 00990</t>
  </si>
  <si>
    <t>830</t>
  </si>
  <si>
    <t>4.9.</t>
  </si>
  <si>
    <t>Приобретение твердого топлива (угля) для населения с печным отоплением</t>
  </si>
  <si>
    <t>06003 63060</t>
  </si>
  <si>
    <t>06003 S3060</t>
  </si>
  <si>
    <t>5</t>
  </si>
  <si>
    <t>Муниципальная программа "Совершенствование системы управления муниципальным имуществом муниципального образования "Курильский городской округ" на 2014-2016 годы"</t>
  </si>
  <si>
    <t>22000 00000</t>
  </si>
  <si>
    <t>5.1.</t>
  </si>
  <si>
    <t>Совершенствование системы учета и управления объектами муниципальной собственности</t>
  </si>
  <si>
    <t>13</t>
  </si>
  <si>
    <t>22010 00000</t>
  </si>
  <si>
    <t>5.2.</t>
  </si>
  <si>
    <t>Создание условий для повышения эффективности использования муниципальной собственности, в том числе земельных участков</t>
  </si>
  <si>
    <t>22020 00000</t>
  </si>
  <si>
    <t>6</t>
  </si>
  <si>
    <t>Муниципальная программа "Развитие малого и среднего предпринимательства в муниципальном образовании "Курильский городской округ" на 2015-2020 годы"</t>
  </si>
  <si>
    <t>13000 00000</t>
  </si>
  <si>
    <t>6.1.</t>
  </si>
  <si>
    <t>Субсидии (гранты) на открытие собственного дела начинающим субъектам малого предпринимательства</t>
  </si>
  <si>
    <t>13200 00000</t>
  </si>
  <si>
    <t>7</t>
  </si>
  <si>
    <t>Муниципальная программа "Защита населения и территории муниципального образования "Курильский городской округ" от чрезвычайных ситуаций природного и техногенного характера, обеспечение пожарной безопасности и безопасности людей на водных объектах на 2015-2020 годы"</t>
  </si>
  <si>
    <t>09000 00000</t>
  </si>
  <si>
    <t>7.1.</t>
  </si>
  <si>
    <t>Создание, содержание и использование резерва материальных ресурсов для ликвидации чрезвычайных ситуаций</t>
  </si>
  <si>
    <t>09001 00990</t>
  </si>
  <si>
    <t>7.2.</t>
  </si>
  <si>
    <t>Обеспечение и реализация мероприятий в области гражданской обороны и чрезвычайных ситуаций</t>
  </si>
  <si>
    <t>09002 00990</t>
  </si>
  <si>
    <t>7.3.</t>
  </si>
  <si>
    <t>Содержание и эксплуатационно-техническое обслуживание системы оповещения на территории муниципального образования</t>
  </si>
  <si>
    <t>09003 00990</t>
  </si>
  <si>
    <t>7.4.</t>
  </si>
  <si>
    <t>Обеспечение безопасности людей на водных объектах</t>
  </si>
  <si>
    <t>09004 00990</t>
  </si>
  <si>
    <t>7.5.</t>
  </si>
  <si>
    <t>Организация образовательной деятельности в сфере предупреждения и ликвидации чрезвычайных ситуаций</t>
  </si>
  <si>
    <t>09005 00990</t>
  </si>
  <si>
    <t>8</t>
  </si>
  <si>
    <t>Муниципальная программа "Развитие сельского хозяйства в муниципальном образовании "Курильский городской округ" на 2015-2020 годы"</t>
  </si>
  <si>
    <t>17000 00000</t>
  </si>
  <si>
    <t>8.1.</t>
  </si>
  <si>
    <t>Развитие животноводства</t>
  </si>
  <si>
    <t>17400 00000</t>
  </si>
  <si>
    <t>360</t>
  </si>
  <si>
    <t>8.2.</t>
  </si>
  <si>
    <t>Развитие малых форм хозяйствования</t>
  </si>
  <si>
    <t>17300 00000</t>
  </si>
  <si>
    <t>8.3.</t>
  </si>
  <si>
    <t>Техническая и технологическая модернизация сельского хозяйства</t>
  </si>
  <si>
    <t>17200 00000</t>
  </si>
  <si>
    <t>9</t>
  </si>
  <si>
    <t xml:space="preserve">Муниципальная программа  «Развитие транспортной инфраструктуры и дорожного хозяйства муниципального образования «Курильский городской округ» на 2015–2020 годы» </t>
  </si>
  <si>
    <t>16000 00000</t>
  </si>
  <si>
    <t>9.1.</t>
  </si>
  <si>
    <t>Асфальтирование дорог МО "Курильский городской округ" (в том числе ПСД)</t>
  </si>
  <si>
    <t>16001 00000</t>
  </si>
  <si>
    <t>9.2.</t>
  </si>
  <si>
    <t xml:space="preserve">Капитальный ремонт, ремонт и содержание автомобильных дорог местного значения </t>
  </si>
  <si>
    <t>16002 00990</t>
  </si>
  <si>
    <t>9.3.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</si>
  <si>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населённых пунктов </t>
  </si>
  <si>
    <t>16003 00990</t>
  </si>
  <si>
    <t>9.4.</t>
  </si>
  <si>
    <t>"Реконструкция автомобильной дороги Курильск -Рейдово, о. Итуруп  (подъезд  к складу ГСМ с. Китовый)" (I пусковой комплекс)</t>
  </si>
  <si>
    <t>16004 00000</t>
  </si>
  <si>
    <t>9.5.</t>
  </si>
  <si>
    <t>Формирование муниципальных дорожных фондов</t>
  </si>
  <si>
    <t>16006 63240</t>
  </si>
  <si>
    <t>Муниципальная программа "Развитие сферы физической культуры и спорта в муниципальном образовании "Курильский городской округ на 2015 - 2020 годы"</t>
  </si>
  <si>
    <t>10.1.</t>
  </si>
  <si>
    <t>Развитие физической культуры и спорта</t>
  </si>
  <si>
    <t>11</t>
  </si>
  <si>
    <t>12100 00000</t>
  </si>
  <si>
    <t>12106 63500</t>
  </si>
  <si>
    <t>Софинансирование капитальных вложений в объекты муниципальной собственности</t>
  </si>
  <si>
    <t>12106 S3500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</si>
  <si>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</si>
  <si>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12105 00590</t>
  </si>
  <si>
    <t>12106 00590</t>
  </si>
  <si>
    <t>Обеспечение выполнения ежегодного календарного плана физкультурных и спортивных мероприятий МО «Курильский городской округ»</t>
  </si>
  <si>
    <t>12101 00590</t>
  </si>
  <si>
    <t>Субсидия муниципальным образованиям на развитие физической культуры, спорта, туризма и молодежной политики</t>
  </si>
  <si>
    <t>12104 63130</t>
  </si>
  <si>
    <t>Софинансирование мероприятий государственной программы Сахалинской области «Развитие физической культуры, спорта, туризма и повышение эффективности молодежной политики в Сахалинской области на 2014-2020 годы»</t>
  </si>
  <si>
    <t>12104 S3130</t>
  </si>
  <si>
    <t>10.2.</t>
  </si>
  <si>
    <t>Пропаганда физической культуры и спорта, создание позитивного имиджа Курильского городского округа</t>
  </si>
  <si>
    <t>12107 00590</t>
  </si>
  <si>
    <t>10.3.</t>
  </si>
  <si>
    <t>Развитие молодежной политики в муниципальном образовании "Курильский городской округ"</t>
  </si>
  <si>
    <t>12300 00590</t>
  </si>
  <si>
    <t>10.4.</t>
  </si>
  <si>
    <t>Укрепление материально-технической базы учреждений спортивной направленности и учреждений отраслевого образования, приобретение  спортивно – технологического оборудования, инвентаря и спортивной экипировки</t>
  </si>
  <si>
    <t>12400 00590</t>
  </si>
  <si>
    <t>10.5.</t>
  </si>
  <si>
    <t>Создание эффективного туристского продукта и развитие объектов туристической инфраструктуры</t>
  </si>
  <si>
    <t>12101 00000</t>
  </si>
  <si>
    <t>12201 63130</t>
  </si>
  <si>
    <t>Софинансирование мероприятий государственной программы «Развитие физической культуры, спорта, туризма и повышение эффективности молодежной политики в Сахалинской области на 2014-2020 годы»</t>
  </si>
  <si>
    <t>12201 S3130</t>
  </si>
  <si>
    <t>Муниципальная программа «Охрана окружающей среды, воспроизводство и использование природных ресурсов в муниципальном образовании «Курильский  городской округ» на 2015-2020 годы»</t>
  </si>
  <si>
    <t>11000 00000</t>
  </si>
  <si>
    <t>11.1.</t>
  </si>
  <si>
    <t>Озеленение территорий населенных пунктов МО "Курильский городской округ"</t>
  </si>
  <si>
    <t>11103 00990</t>
  </si>
  <si>
    <t>11.2.</t>
  </si>
  <si>
    <t>Выявление и ликвидация  мест несанкционированного размещения отходов в административных границах МО «Курильский городской округ»</t>
  </si>
  <si>
    <t>11202 00990</t>
  </si>
  <si>
    <t>11.3.</t>
  </si>
  <si>
    <t>Экологическое просвещение населения округа через средства массовой информации</t>
  </si>
  <si>
    <t>11301 00990</t>
  </si>
  <si>
    <t>11.4.</t>
  </si>
  <si>
    <t>Разработка лесоустроительного регламента</t>
  </si>
  <si>
    <t>Муниципальная программа "Профилактика безнадзорности и правонарушений несовершеннолетних и защита их прав в муниципальном образовании «Ку-рильский городской округ» на 2015-2020 годы"</t>
  </si>
  <si>
    <t>03000 00000</t>
  </si>
  <si>
    <t>Реализация межведомственных планов индивидуально-профилактической работы с семьей в социально опасном положении</t>
  </si>
  <si>
    <t>03001 00990</t>
  </si>
  <si>
    <t>Защита прав и интересов детей в семьях в социально опасном положении и трудной жизненной ситуации</t>
  </si>
  <si>
    <t>03002 00990</t>
  </si>
  <si>
    <t>Деятельность образовательной, досуговой и спортивной инфраструктуры</t>
  </si>
  <si>
    <t>03003 00990</t>
  </si>
  <si>
    <t>Техническое обеспечение работы по профилактике  безнадзорности и правонарушений несовершеннолетних</t>
  </si>
  <si>
    <t>03004 00990</t>
  </si>
  <si>
    <t>Муниципальная программа "Эффективность управления муниципальными финансами муниципального образования "Курильский городской округ" на 2015-2020 годы"</t>
  </si>
  <si>
    <t>23000 00000</t>
  </si>
  <si>
    <t>13.1.</t>
  </si>
  <si>
    <t>Оптимизация расходов на обслуживание муниципального долга</t>
  </si>
  <si>
    <t>23002 00590</t>
  </si>
  <si>
    <t>730</t>
  </si>
  <si>
    <t>13.2.</t>
  </si>
  <si>
    <t>Формирование и управление средствами резервного фонда администрации муниципального образования "Курильский городской округ"</t>
  </si>
  <si>
    <t>23003 87000</t>
  </si>
  <si>
    <t>870</t>
  </si>
  <si>
    <t>14</t>
  </si>
  <si>
    <t>Муниципальная программа "Повышение безопасности дорожного движения в муниципальном образовании "Курильский городской округ" в 2016-2020 годах"</t>
  </si>
  <si>
    <t>14000 00000</t>
  </si>
  <si>
    <t>Мероприятия, направленные на обеспечение безопасного участия детей в дорожном движении</t>
  </si>
  <si>
    <t>14001 00990</t>
  </si>
  <si>
    <t>15</t>
  </si>
  <si>
    <t>Муниципальная программа "Благоустройство и озеленение территории муниципального образования "Курильский городской округ" на 2015-2020 годы"</t>
  </si>
  <si>
    <t>08000 00000</t>
  </si>
  <si>
    <t>15.1</t>
  </si>
  <si>
    <t xml:space="preserve">Мероприятия по благоустройству населенных пунктов </t>
  </si>
  <si>
    <t>08010 00990</t>
  </si>
  <si>
    <t>15.1.1</t>
  </si>
  <si>
    <t xml:space="preserve">Содержание скверов и территорий округа,  уличное оформление, обустройство скверов и площадей </t>
  </si>
  <si>
    <t>15.1.2</t>
  </si>
  <si>
    <t>Уличное освещение (содержание, ремонт, оплата за электроэнергию)</t>
  </si>
  <si>
    <t>08012 00990</t>
  </si>
  <si>
    <t>15.1.3</t>
  </si>
  <si>
    <t xml:space="preserve">Благоустройство, содержание, публичная инвентаризация муниципальных кладбищ города Курильска, села Рейдово муниципального образования «Курильский городской округ» </t>
  </si>
  <si>
    <t>08013 00990</t>
  </si>
  <si>
    <t>15.1.4</t>
  </si>
  <si>
    <t>Мероприятия по уборке крупногабаритного мусора. Снос бесхозных строений</t>
  </si>
  <si>
    <t>08014 00990</t>
  </si>
  <si>
    <t>16</t>
  </si>
  <si>
    <t>Муниципальная программа "Привлечение специалистов для работы в социальной сфере здравоохранения на 2016 - 2020 годы"</t>
  </si>
  <si>
    <t>01000 00000</t>
  </si>
  <si>
    <t>16.1</t>
  </si>
  <si>
    <t>Приобретение жилья для работников здравоохранения</t>
  </si>
  <si>
    <t>0101</t>
  </si>
  <si>
    <t>01200 00000</t>
  </si>
  <si>
    <t>01200 63500</t>
  </si>
  <si>
    <t>01200 S3500</t>
  </si>
  <si>
    <t>ИТОГО:</t>
  </si>
  <si>
    <t>Утверждено, тыс. руб.</t>
  </si>
  <si>
    <t>Исполнено, тыс. руб.</t>
  </si>
  <si>
    <t>% выполнения</t>
  </si>
  <si>
    <t>решением о бюджете</t>
  </si>
  <si>
    <t>сводной бюджетной росписью</t>
  </si>
  <si>
    <t>к решению о бюджете</t>
  </si>
  <si>
    <t>к сводной бюджетной росписи</t>
  </si>
  <si>
    <t>02207 00990</t>
  </si>
  <si>
    <t>02208 00990</t>
  </si>
  <si>
    <t>02209 00990</t>
  </si>
  <si>
    <t>02502 00590</t>
  </si>
  <si>
    <t>11006 00990</t>
  </si>
  <si>
    <t>08011 00990 25002 S3500</t>
  </si>
  <si>
    <t>06003 00000</t>
  </si>
  <si>
    <t>Отчет об исполнении муниципальных программ за 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</si>
</sst>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Verdana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i/>
      <u/>
      <sz val="10"/>
      <name val="Times New Roman"/>
      <family val="1"/>
      <charset val="204"/>
    </font>
    <font>
      <i/>
      <u/>
      <sz val="12"/>
      <name val="Times New Roman"/>
      <family val="1"/>
      <charset val="204"/>
    </font>
    <font>
      <sz val="11.95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49" fontId="8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6" fillId="0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wrapText="1"/>
    </xf>
    <xf numFmtId="0" fontId="9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0" fillId="0" borderId="5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wrapText="1"/>
    </xf>
    <xf numFmtId="4" fontId="12" fillId="0" borderId="1" xfId="0" applyNumberFormat="1" applyFont="1" applyFill="1" applyBorder="1" applyAlignment="1">
      <alignment horizontal="right"/>
    </xf>
    <xf numFmtId="49" fontId="13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wrapText="1"/>
    </xf>
    <xf numFmtId="49" fontId="14" fillId="0" borderId="1" xfId="0" applyNumberFormat="1" applyFont="1" applyFill="1" applyBorder="1" applyAlignment="1">
      <alignment horizontal="center"/>
    </xf>
    <xf numFmtId="4" fontId="14" fillId="0" borderId="1" xfId="0" applyNumberFormat="1" applyFont="1" applyFill="1" applyBorder="1" applyAlignment="1">
      <alignment horizontal="right"/>
    </xf>
    <xf numFmtId="49" fontId="12" fillId="0" borderId="1" xfId="0" applyNumberFormat="1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wrapText="1"/>
    </xf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right"/>
    </xf>
    <xf numFmtId="49" fontId="1" fillId="0" borderId="0" xfId="0" applyNumberFormat="1" applyFont="1" applyFill="1" applyAlignment="1">
      <alignment horizontal="right"/>
    </xf>
    <xf numFmtId="49" fontId="1" fillId="0" borderId="0" xfId="0" applyNumberFormat="1" applyFont="1" applyFill="1"/>
    <xf numFmtId="49" fontId="1" fillId="0" borderId="0" xfId="0" applyNumberFormat="1" applyFont="1" applyFill="1" applyAlignment="1">
      <alignment horizontal="center"/>
    </xf>
    <xf numFmtId="10" fontId="1" fillId="0" borderId="0" xfId="0" applyNumberFormat="1" applyFont="1" applyFill="1"/>
    <xf numFmtId="4" fontId="1" fillId="0" borderId="0" xfId="0" applyNumberFormat="1" applyFont="1" applyFill="1"/>
    <xf numFmtId="0" fontId="4" fillId="0" borderId="1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0" fontId="0" fillId="0" borderId="0" xfId="0" applyNumberFormat="1" applyFill="1" applyAlignment="1">
      <alignment vertical="center" wrapText="1"/>
    </xf>
    <xf numFmtId="10" fontId="3" fillId="0" borderId="1" xfId="0" applyNumberFormat="1" applyFont="1" applyFill="1" applyBorder="1"/>
    <xf numFmtId="10" fontId="1" fillId="0" borderId="1" xfId="0" applyNumberFormat="1" applyFont="1" applyFill="1" applyBorder="1"/>
    <xf numFmtId="10" fontId="3" fillId="0" borderId="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/>
    <xf numFmtId="10" fontId="1" fillId="2" borderId="1" xfId="0" applyNumberFormat="1" applyFont="1" applyFill="1" applyBorder="1"/>
    <xf numFmtId="0" fontId="1" fillId="2" borderId="0" xfId="0" applyFont="1" applyFill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0" fontId="0" fillId="0" borderId="0" xfId="0" applyAlignment="1"/>
    <xf numFmtId="0" fontId="4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10" fontId="4" fillId="0" borderId="6" xfId="0" applyNumberFormat="1" applyFont="1" applyBorder="1" applyAlignment="1">
      <alignment horizontal="center" vertical="center" wrapText="1"/>
    </xf>
    <xf numFmtId="10" fontId="0" fillId="0" borderId="7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74"/>
  <sheetViews>
    <sheetView tabSelected="1" view="pageBreakPreview" zoomScale="75" zoomScaleNormal="100" workbookViewId="0">
      <selection activeCell="I6" sqref="I6"/>
    </sheetView>
  </sheetViews>
  <sheetFormatPr defaultColWidth="9" defaultRowHeight="15.75" x14ac:dyDescent="0.25"/>
  <cols>
    <col min="1" max="1" width="6" style="51" customWidth="1"/>
    <col min="2" max="2" width="52.25" style="52" customWidth="1"/>
    <col min="3" max="3" width="2.625" style="53" bestFit="1" customWidth="1"/>
    <col min="4" max="4" width="3.625" style="53" customWidth="1"/>
    <col min="5" max="5" width="13.875" style="53" customWidth="1"/>
    <col min="6" max="6" width="4.875" style="53" customWidth="1"/>
    <col min="7" max="9" width="11.375" style="55" bestFit="1" customWidth="1"/>
    <col min="10" max="10" width="9" style="54" customWidth="1"/>
    <col min="11" max="11" width="8.875" style="54" customWidth="1"/>
    <col min="12" max="16384" width="9" style="2"/>
  </cols>
  <sheetData>
    <row r="1" spans="1:11" x14ac:dyDescent="0.25">
      <c r="A1" s="1"/>
      <c r="B1" s="1"/>
      <c r="C1" s="3"/>
      <c r="D1" s="3"/>
      <c r="E1" s="3"/>
      <c r="F1" s="3"/>
      <c r="G1" s="3"/>
      <c r="H1" s="3"/>
      <c r="I1" s="3"/>
      <c r="J1" s="58"/>
      <c r="K1" s="58"/>
    </row>
    <row r="2" spans="1:11" x14ac:dyDescent="0.25">
      <c r="A2" s="70" t="s">
        <v>458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s="4" customFormat="1" x14ac:dyDescent="0.2">
      <c r="A4" s="78" t="s">
        <v>0</v>
      </c>
      <c r="B4" s="79" t="s">
        <v>1</v>
      </c>
      <c r="C4" s="80" t="s">
        <v>2</v>
      </c>
      <c r="D4" s="81"/>
      <c r="E4" s="81"/>
      <c r="F4" s="82"/>
      <c r="G4" s="74" t="s">
        <v>444</v>
      </c>
      <c r="H4" s="75"/>
      <c r="I4" s="72" t="s">
        <v>445</v>
      </c>
      <c r="J4" s="76" t="s">
        <v>446</v>
      </c>
      <c r="K4" s="77"/>
    </row>
    <row r="5" spans="1:11" s="4" customFormat="1" ht="38.25" x14ac:dyDescent="0.2">
      <c r="A5" s="78"/>
      <c r="B5" s="79"/>
      <c r="C5" s="5" t="s">
        <v>3</v>
      </c>
      <c r="D5" s="5" t="s">
        <v>4</v>
      </c>
      <c r="E5" s="5" t="s">
        <v>5</v>
      </c>
      <c r="F5" s="5" t="s">
        <v>6</v>
      </c>
      <c r="G5" s="56" t="s">
        <v>447</v>
      </c>
      <c r="H5" s="56" t="s">
        <v>448</v>
      </c>
      <c r="I5" s="73"/>
      <c r="J5" s="57" t="s">
        <v>449</v>
      </c>
      <c r="K5" s="57" t="s">
        <v>450</v>
      </c>
    </row>
    <row r="6" spans="1:11" s="67" customFormat="1" ht="47.25" x14ac:dyDescent="0.25">
      <c r="A6" s="62" t="s">
        <v>7</v>
      </c>
      <c r="B6" s="63" t="s">
        <v>8</v>
      </c>
      <c r="C6" s="64"/>
      <c r="D6" s="64"/>
      <c r="E6" s="64" t="s">
        <v>9</v>
      </c>
      <c r="F6" s="64"/>
      <c r="G6" s="65">
        <f>G7+G45+G104</f>
        <v>383402.79796000005</v>
      </c>
      <c r="H6" s="65">
        <f t="shared" ref="H6:I6" si="0">H7+H45+H104</f>
        <v>383555.09</v>
      </c>
      <c r="I6" s="65">
        <f t="shared" si="0"/>
        <v>354508.83</v>
      </c>
      <c r="J6" s="66">
        <f>I6/G6</f>
        <v>0.92463808789675417</v>
      </c>
      <c r="K6" s="66">
        <f>I6/H6</f>
        <v>0.92427095674835136</v>
      </c>
    </row>
    <row r="7" spans="1:11" s="4" customFormat="1" ht="31.5" x14ac:dyDescent="0.25">
      <c r="A7" s="7" t="s">
        <v>10</v>
      </c>
      <c r="B7" s="8" t="s">
        <v>11</v>
      </c>
      <c r="C7" s="9" t="s">
        <v>12</v>
      </c>
      <c r="D7" s="9" t="s">
        <v>13</v>
      </c>
      <c r="E7" s="9" t="s">
        <v>14</v>
      </c>
      <c r="F7" s="9" t="s">
        <v>15</v>
      </c>
      <c r="G7" s="10">
        <f>G8+G12+G16+G26+G30+G34+G44</f>
        <v>210643.37330000004</v>
      </c>
      <c r="H7" s="10">
        <f t="shared" ref="H7:I7" si="1">H8+H12+H16+H26+H30+H34+H44</f>
        <v>210643.37000000002</v>
      </c>
      <c r="I7" s="10">
        <f t="shared" si="1"/>
        <v>199384.98000000004</v>
      </c>
      <c r="J7" s="60">
        <f t="shared" ref="J7:J70" si="2">I7/G7</f>
        <v>0.94655234995707316</v>
      </c>
      <c r="K7" s="60">
        <f t="shared" ref="K7:K70" si="3">I7/H7</f>
        <v>0.94655236478603633</v>
      </c>
    </row>
    <row r="8" spans="1:11" s="4" customFormat="1" ht="31.5" x14ac:dyDescent="0.25">
      <c r="A8" s="11" t="s">
        <v>16</v>
      </c>
      <c r="B8" s="12" t="s">
        <v>17</v>
      </c>
      <c r="C8" s="13" t="s">
        <v>12</v>
      </c>
      <c r="D8" s="13" t="s">
        <v>13</v>
      </c>
      <c r="E8" s="13" t="s">
        <v>18</v>
      </c>
      <c r="F8" s="13" t="s">
        <v>15</v>
      </c>
      <c r="G8" s="14">
        <f>G9</f>
        <v>112184.5033</v>
      </c>
      <c r="H8" s="14">
        <f t="shared" ref="H8:I8" si="4">H9</f>
        <v>112184.5</v>
      </c>
      <c r="I8" s="14">
        <f t="shared" si="4"/>
        <v>111440.66</v>
      </c>
      <c r="J8" s="60">
        <f t="shared" si="2"/>
        <v>0.99336946478239663</v>
      </c>
      <c r="K8" s="60">
        <f t="shared" si="3"/>
        <v>0.99336949400318231</v>
      </c>
    </row>
    <row r="9" spans="1:11" s="4" customFormat="1" ht="31.5" x14ac:dyDescent="0.25">
      <c r="A9" s="11"/>
      <c r="B9" s="12" t="s">
        <v>19</v>
      </c>
      <c r="C9" s="13" t="s">
        <v>12</v>
      </c>
      <c r="D9" s="13" t="s">
        <v>13</v>
      </c>
      <c r="E9" s="13" t="s">
        <v>18</v>
      </c>
      <c r="F9" s="13" t="s">
        <v>15</v>
      </c>
      <c r="G9" s="14">
        <f>SUM(G10:G11)</f>
        <v>112184.5033</v>
      </c>
      <c r="H9" s="14">
        <f t="shared" ref="H9:I9" si="5">SUM(H10:H11)</f>
        <v>112184.5</v>
      </c>
      <c r="I9" s="14">
        <f t="shared" si="5"/>
        <v>111440.66</v>
      </c>
      <c r="J9" s="60">
        <f t="shared" si="2"/>
        <v>0.99336946478239663</v>
      </c>
      <c r="K9" s="60">
        <f t="shared" si="3"/>
        <v>0.99336949400318231</v>
      </c>
    </row>
    <row r="10" spans="1:11" s="4" customFormat="1" ht="31.5" x14ac:dyDescent="0.25">
      <c r="A10" s="11"/>
      <c r="B10" s="12" t="s">
        <v>20</v>
      </c>
      <c r="C10" s="13" t="s">
        <v>12</v>
      </c>
      <c r="D10" s="13" t="s">
        <v>13</v>
      </c>
      <c r="E10" s="13" t="s">
        <v>21</v>
      </c>
      <c r="F10" s="13" t="s">
        <v>22</v>
      </c>
      <c r="G10" s="14">
        <v>111980.7533</v>
      </c>
      <c r="H10" s="14">
        <v>111980.75</v>
      </c>
      <c r="I10" s="14">
        <v>111242.85</v>
      </c>
      <c r="J10" s="60">
        <f t="shared" si="2"/>
        <v>0.99341044529301281</v>
      </c>
      <c r="K10" s="60">
        <f t="shared" si="3"/>
        <v>0.99341047456817355</v>
      </c>
    </row>
    <row r="11" spans="1:11" s="4" customFormat="1" ht="63" x14ac:dyDescent="0.25">
      <c r="A11" s="11"/>
      <c r="B11" s="12" t="s">
        <v>23</v>
      </c>
      <c r="C11" s="13" t="s">
        <v>12</v>
      </c>
      <c r="D11" s="13" t="s">
        <v>13</v>
      </c>
      <c r="E11" s="13" t="s">
        <v>24</v>
      </c>
      <c r="F11" s="15" t="s">
        <v>22</v>
      </c>
      <c r="G11" s="14">
        <v>203.75</v>
      </c>
      <c r="H11" s="14">
        <v>203.75</v>
      </c>
      <c r="I11" s="14">
        <v>197.81</v>
      </c>
      <c r="J11" s="60">
        <f t="shared" si="2"/>
        <v>0.9708466257668712</v>
      </c>
      <c r="K11" s="60">
        <f t="shared" si="3"/>
        <v>0.9708466257668712</v>
      </c>
    </row>
    <row r="12" spans="1:11" s="4" customFormat="1" ht="78.75" x14ac:dyDescent="0.25">
      <c r="A12" s="11" t="s">
        <v>25</v>
      </c>
      <c r="B12" s="12" t="s">
        <v>26</v>
      </c>
      <c r="C12" s="13" t="s">
        <v>12</v>
      </c>
      <c r="D12" s="13" t="s">
        <v>13</v>
      </c>
      <c r="E12" s="13" t="s">
        <v>27</v>
      </c>
      <c r="F12" s="13" t="s">
        <v>28</v>
      </c>
      <c r="G12" s="14">
        <f>SUM(G13:G15)</f>
        <v>1000</v>
      </c>
      <c r="H12" s="14">
        <f t="shared" ref="H12:I12" si="6">SUM(H13:H15)</f>
        <v>1000</v>
      </c>
      <c r="I12" s="14">
        <f t="shared" si="6"/>
        <v>999.95</v>
      </c>
      <c r="J12" s="60">
        <f t="shared" si="2"/>
        <v>0.99995000000000001</v>
      </c>
      <c r="K12" s="60">
        <f t="shared" si="3"/>
        <v>0.99995000000000001</v>
      </c>
    </row>
    <row r="13" spans="1:11" s="20" customFormat="1" x14ac:dyDescent="0.25">
      <c r="A13" s="16"/>
      <c r="B13" s="17" t="s">
        <v>29</v>
      </c>
      <c r="C13" s="18" t="s">
        <v>12</v>
      </c>
      <c r="D13" s="18" t="s">
        <v>13</v>
      </c>
      <c r="E13" s="18" t="s">
        <v>27</v>
      </c>
      <c r="F13" s="18" t="s">
        <v>28</v>
      </c>
      <c r="G13" s="19">
        <v>300</v>
      </c>
      <c r="H13" s="19">
        <v>300</v>
      </c>
      <c r="I13" s="19">
        <v>300</v>
      </c>
      <c r="J13" s="60">
        <f t="shared" si="2"/>
        <v>1</v>
      </c>
      <c r="K13" s="60">
        <f t="shared" si="3"/>
        <v>1</v>
      </c>
    </row>
    <row r="14" spans="1:11" s="20" customFormat="1" x14ac:dyDescent="0.25">
      <c r="A14" s="16"/>
      <c r="B14" s="17" t="s">
        <v>30</v>
      </c>
      <c r="C14" s="18" t="s">
        <v>12</v>
      </c>
      <c r="D14" s="18" t="s">
        <v>13</v>
      </c>
      <c r="E14" s="18" t="s">
        <v>27</v>
      </c>
      <c r="F14" s="18" t="s">
        <v>28</v>
      </c>
      <c r="G14" s="19">
        <v>400</v>
      </c>
      <c r="H14" s="19">
        <v>400</v>
      </c>
      <c r="I14" s="19">
        <v>399.95</v>
      </c>
      <c r="J14" s="60">
        <f t="shared" si="2"/>
        <v>0.99987499999999996</v>
      </c>
      <c r="K14" s="60">
        <f t="shared" si="3"/>
        <v>0.99987499999999996</v>
      </c>
    </row>
    <row r="15" spans="1:11" s="20" customFormat="1" x14ac:dyDescent="0.25">
      <c r="A15" s="16"/>
      <c r="B15" s="17" t="s">
        <v>31</v>
      </c>
      <c r="C15" s="18" t="s">
        <v>12</v>
      </c>
      <c r="D15" s="18" t="s">
        <v>13</v>
      </c>
      <c r="E15" s="18" t="s">
        <v>27</v>
      </c>
      <c r="F15" s="18" t="s">
        <v>28</v>
      </c>
      <c r="G15" s="19">
        <v>300</v>
      </c>
      <c r="H15" s="19">
        <v>300</v>
      </c>
      <c r="I15" s="19">
        <v>300</v>
      </c>
      <c r="J15" s="60">
        <f t="shared" si="2"/>
        <v>1</v>
      </c>
      <c r="K15" s="60">
        <f t="shared" si="3"/>
        <v>1</v>
      </c>
    </row>
    <row r="16" spans="1:11" s="4" customFormat="1" ht="31.5" x14ac:dyDescent="0.25">
      <c r="A16" s="11" t="s">
        <v>32</v>
      </c>
      <c r="B16" s="12" t="s">
        <v>33</v>
      </c>
      <c r="C16" s="13"/>
      <c r="D16" s="13"/>
      <c r="E16" s="13"/>
      <c r="F16" s="13"/>
      <c r="G16" s="14">
        <f>G17+G20+G23</f>
        <v>83781.22</v>
      </c>
      <c r="H16" s="14">
        <f t="shared" ref="H16:I16" si="7">H17+H20+H23</f>
        <v>83781.22</v>
      </c>
      <c r="I16" s="14">
        <f t="shared" si="7"/>
        <v>75911.48000000001</v>
      </c>
      <c r="J16" s="60">
        <f t="shared" si="2"/>
        <v>0.90606797084119817</v>
      </c>
      <c r="K16" s="60">
        <f t="shared" si="3"/>
        <v>0.90606797084119817</v>
      </c>
    </row>
    <row r="17" spans="1:11" s="22" customFormat="1" x14ac:dyDescent="0.25">
      <c r="A17" s="7"/>
      <c r="B17" s="21" t="s">
        <v>34</v>
      </c>
      <c r="C17" s="9" t="s">
        <v>12</v>
      </c>
      <c r="D17" s="9" t="s">
        <v>13</v>
      </c>
      <c r="E17" s="9" t="s">
        <v>35</v>
      </c>
      <c r="F17" s="9" t="s">
        <v>36</v>
      </c>
      <c r="G17" s="10">
        <f>SUM(G18:G19)</f>
        <v>36055.31</v>
      </c>
      <c r="H17" s="10">
        <f t="shared" ref="H17:I17" si="8">SUM(H18:H19)</f>
        <v>36055.31</v>
      </c>
      <c r="I17" s="10">
        <f t="shared" si="8"/>
        <v>31890.05</v>
      </c>
      <c r="J17" s="60">
        <f t="shared" si="2"/>
        <v>0.88447582339466779</v>
      </c>
      <c r="K17" s="60">
        <f t="shared" si="3"/>
        <v>0.88447582339466779</v>
      </c>
    </row>
    <row r="18" spans="1:11" s="22" customFormat="1" ht="110.25" x14ac:dyDescent="0.25">
      <c r="A18" s="11"/>
      <c r="B18" s="23" t="s">
        <v>37</v>
      </c>
      <c r="C18" s="13" t="s">
        <v>12</v>
      </c>
      <c r="D18" s="13" t="s">
        <v>13</v>
      </c>
      <c r="E18" s="13" t="s">
        <v>38</v>
      </c>
      <c r="F18" s="13" t="s">
        <v>36</v>
      </c>
      <c r="G18" s="14">
        <v>28882.15</v>
      </c>
      <c r="H18" s="14">
        <v>28882.15</v>
      </c>
      <c r="I18" s="14">
        <v>24926.89</v>
      </c>
      <c r="J18" s="60">
        <f t="shared" si="2"/>
        <v>0.86305520884006204</v>
      </c>
      <c r="K18" s="60">
        <f t="shared" si="3"/>
        <v>0.86305520884006204</v>
      </c>
    </row>
    <row r="19" spans="1:11" s="22" customFormat="1" ht="31.5" x14ac:dyDescent="0.25">
      <c r="A19" s="11"/>
      <c r="B19" s="12" t="s">
        <v>39</v>
      </c>
      <c r="C19" s="13" t="s">
        <v>12</v>
      </c>
      <c r="D19" s="13" t="s">
        <v>13</v>
      </c>
      <c r="E19" s="13" t="s">
        <v>40</v>
      </c>
      <c r="F19" s="13" t="s">
        <v>36</v>
      </c>
      <c r="G19" s="14">
        <v>7173.16</v>
      </c>
      <c r="H19" s="14">
        <v>7173.16</v>
      </c>
      <c r="I19" s="14">
        <v>6963.16</v>
      </c>
      <c r="J19" s="60">
        <f t="shared" si="2"/>
        <v>0.97072419965538204</v>
      </c>
      <c r="K19" s="60">
        <f t="shared" si="3"/>
        <v>0.97072419965538204</v>
      </c>
    </row>
    <row r="20" spans="1:11" s="22" customFormat="1" x14ac:dyDescent="0.25">
      <c r="A20" s="7"/>
      <c r="B20" s="21" t="s">
        <v>41</v>
      </c>
      <c r="C20" s="9" t="s">
        <v>12</v>
      </c>
      <c r="D20" s="9" t="s">
        <v>13</v>
      </c>
      <c r="E20" s="9" t="s">
        <v>35</v>
      </c>
      <c r="F20" s="9" t="s">
        <v>36</v>
      </c>
      <c r="G20" s="10">
        <f>SUM(G21:G22)</f>
        <v>23833.99</v>
      </c>
      <c r="H20" s="10">
        <f t="shared" ref="H20:I20" si="9">SUM(H21:H22)</f>
        <v>23833.99</v>
      </c>
      <c r="I20" s="10">
        <f t="shared" si="9"/>
        <v>21969.97</v>
      </c>
      <c r="J20" s="60">
        <f t="shared" si="2"/>
        <v>0.92179152546426346</v>
      </c>
      <c r="K20" s="60">
        <f t="shared" si="3"/>
        <v>0.92179152546426346</v>
      </c>
    </row>
    <row r="21" spans="1:11" s="22" customFormat="1" ht="110.25" x14ac:dyDescent="0.25">
      <c r="A21" s="11"/>
      <c r="B21" s="23" t="s">
        <v>37</v>
      </c>
      <c r="C21" s="13" t="s">
        <v>12</v>
      </c>
      <c r="D21" s="13" t="s">
        <v>13</v>
      </c>
      <c r="E21" s="13" t="s">
        <v>38</v>
      </c>
      <c r="F21" s="13" t="s">
        <v>36</v>
      </c>
      <c r="G21" s="14">
        <v>17907.2</v>
      </c>
      <c r="H21" s="14">
        <v>17907.2</v>
      </c>
      <c r="I21" s="14">
        <v>16043.18</v>
      </c>
      <c r="J21" s="60">
        <f t="shared" si="2"/>
        <v>0.89590667441029304</v>
      </c>
      <c r="K21" s="60">
        <f t="shared" si="3"/>
        <v>0.89590667441029304</v>
      </c>
    </row>
    <row r="22" spans="1:11" s="22" customFormat="1" ht="31.5" x14ac:dyDescent="0.25">
      <c r="A22" s="11"/>
      <c r="B22" s="12" t="s">
        <v>39</v>
      </c>
      <c r="C22" s="13" t="s">
        <v>12</v>
      </c>
      <c r="D22" s="13" t="s">
        <v>13</v>
      </c>
      <c r="E22" s="13" t="s">
        <v>40</v>
      </c>
      <c r="F22" s="13" t="s">
        <v>36</v>
      </c>
      <c r="G22" s="14">
        <v>5926.79</v>
      </c>
      <c r="H22" s="14">
        <v>5926.79</v>
      </c>
      <c r="I22" s="14">
        <v>5926.79</v>
      </c>
      <c r="J22" s="60">
        <f t="shared" si="2"/>
        <v>1</v>
      </c>
      <c r="K22" s="60">
        <f t="shared" si="3"/>
        <v>1</v>
      </c>
    </row>
    <row r="23" spans="1:11" s="22" customFormat="1" x14ac:dyDescent="0.25">
      <c r="A23" s="7"/>
      <c r="B23" s="21" t="s">
        <v>42</v>
      </c>
      <c r="C23" s="9" t="s">
        <v>12</v>
      </c>
      <c r="D23" s="9" t="s">
        <v>13</v>
      </c>
      <c r="E23" s="9" t="s">
        <v>35</v>
      </c>
      <c r="F23" s="9" t="s">
        <v>36</v>
      </c>
      <c r="G23" s="10">
        <f>SUM(G24:G25)</f>
        <v>23891.920000000002</v>
      </c>
      <c r="H23" s="10">
        <f t="shared" ref="H23:I23" si="10">SUM(H24:H25)</f>
        <v>23891.920000000002</v>
      </c>
      <c r="I23" s="10">
        <f t="shared" si="10"/>
        <v>22051.46</v>
      </c>
      <c r="J23" s="60">
        <f t="shared" si="2"/>
        <v>0.92296726257245121</v>
      </c>
      <c r="K23" s="60">
        <f t="shared" si="3"/>
        <v>0.92296726257245121</v>
      </c>
    </row>
    <row r="24" spans="1:11" s="22" customFormat="1" ht="110.25" x14ac:dyDescent="0.25">
      <c r="A24" s="11"/>
      <c r="B24" s="23" t="s">
        <v>37</v>
      </c>
      <c r="C24" s="13" t="s">
        <v>12</v>
      </c>
      <c r="D24" s="13" t="s">
        <v>13</v>
      </c>
      <c r="E24" s="13" t="s">
        <v>38</v>
      </c>
      <c r="F24" s="13" t="s">
        <v>36</v>
      </c>
      <c r="G24" s="14">
        <v>18543.150000000001</v>
      </c>
      <c r="H24" s="14">
        <v>18543.150000000001</v>
      </c>
      <c r="I24" s="14">
        <v>16702.689999999999</v>
      </c>
      <c r="J24" s="60">
        <f t="shared" si="2"/>
        <v>0.90074717618096156</v>
      </c>
      <c r="K24" s="60">
        <f t="shared" si="3"/>
        <v>0.90074717618096156</v>
      </c>
    </row>
    <row r="25" spans="1:11" s="22" customFormat="1" ht="31.5" x14ac:dyDescent="0.25">
      <c r="A25" s="11"/>
      <c r="B25" s="12" t="s">
        <v>39</v>
      </c>
      <c r="C25" s="13" t="s">
        <v>12</v>
      </c>
      <c r="D25" s="13" t="s">
        <v>13</v>
      </c>
      <c r="E25" s="13" t="s">
        <v>40</v>
      </c>
      <c r="F25" s="13" t="s">
        <v>36</v>
      </c>
      <c r="G25" s="14">
        <v>5348.77</v>
      </c>
      <c r="H25" s="14">
        <v>5348.77</v>
      </c>
      <c r="I25" s="14">
        <v>5348.77</v>
      </c>
      <c r="J25" s="60">
        <f t="shared" si="2"/>
        <v>1</v>
      </c>
      <c r="K25" s="60">
        <f t="shared" si="3"/>
        <v>1</v>
      </c>
    </row>
    <row r="26" spans="1:11" s="4" customFormat="1" ht="47.25" x14ac:dyDescent="0.25">
      <c r="A26" s="11" t="s">
        <v>43</v>
      </c>
      <c r="B26" s="12" t="s">
        <v>44</v>
      </c>
      <c r="C26" s="13" t="s">
        <v>12</v>
      </c>
      <c r="D26" s="13" t="s">
        <v>13</v>
      </c>
      <c r="E26" s="13" t="s">
        <v>45</v>
      </c>
      <c r="F26" s="13" t="s">
        <v>28</v>
      </c>
      <c r="G26" s="14">
        <f>SUM(G27:G29)</f>
        <v>300</v>
      </c>
      <c r="H26" s="14">
        <f t="shared" ref="H26:I26" si="11">SUM(H27:H29)</f>
        <v>300</v>
      </c>
      <c r="I26" s="14">
        <f t="shared" si="11"/>
        <v>287.77999999999997</v>
      </c>
      <c r="J26" s="60">
        <f t="shared" si="2"/>
        <v>0.9592666666666666</v>
      </c>
      <c r="K26" s="60">
        <f t="shared" si="3"/>
        <v>0.9592666666666666</v>
      </c>
    </row>
    <row r="27" spans="1:11" s="4" customFormat="1" x14ac:dyDescent="0.25">
      <c r="A27" s="7"/>
      <c r="B27" s="17" t="s">
        <v>34</v>
      </c>
      <c r="C27" s="18" t="s">
        <v>12</v>
      </c>
      <c r="D27" s="18" t="s">
        <v>13</v>
      </c>
      <c r="E27" s="18" t="s">
        <v>46</v>
      </c>
      <c r="F27" s="18" t="s">
        <v>28</v>
      </c>
      <c r="G27" s="19">
        <v>100</v>
      </c>
      <c r="H27" s="19">
        <v>100</v>
      </c>
      <c r="I27" s="19">
        <v>88.08</v>
      </c>
      <c r="J27" s="60">
        <f t="shared" si="2"/>
        <v>0.88080000000000003</v>
      </c>
      <c r="K27" s="60">
        <f t="shared" si="3"/>
        <v>0.88080000000000003</v>
      </c>
    </row>
    <row r="28" spans="1:11" s="4" customFormat="1" x14ac:dyDescent="0.25">
      <c r="A28" s="7"/>
      <c r="B28" s="17" t="s">
        <v>41</v>
      </c>
      <c r="C28" s="18" t="s">
        <v>12</v>
      </c>
      <c r="D28" s="18" t="s">
        <v>13</v>
      </c>
      <c r="E28" s="18" t="s">
        <v>46</v>
      </c>
      <c r="F28" s="18" t="s">
        <v>28</v>
      </c>
      <c r="G28" s="19">
        <v>100</v>
      </c>
      <c r="H28" s="19">
        <v>100</v>
      </c>
      <c r="I28" s="19">
        <v>99.7</v>
      </c>
      <c r="J28" s="60">
        <f t="shared" si="2"/>
        <v>0.997</v>
      </c>
      <c r="K28" s="60">
        <f t="shared" si="3"/>
        <v>0.997</v>
      </c>
    </row>
    <row r="29" spans="1:11" s="4" customFormat="1" x14ac:dyDescent="0.25">
      <c r="A29" s="7"/>
      <c r="B29" s="17" t="s">
        <v>42</v>
      </c>
      <c r="C29" s="18" t="s">
        <v>12</v>
      </c>
      <c r="D29" s="18" t="s">
        <v>13</v>
      </c>
      <c r="E29" s="18" t="s">
        <v>46</v>
      </c>
      <c r="F29" s="18" t="s">
        <v>28</v>
      </c>
      <c r="G29" s="19">
        <v>100</v>
      </c>
      <c r="H29" s="19">
        <v>100</v>
      </c>
      <c r="I29" s="19">
        <v>100</v>
      </c>
      <c r="J29" s="60">
        <f t="shared" si="2"/>
        <v>1</v>
      </c>
      <c r="K29" s="60">
        <f t="shared" si="3"/>
        <v>1</v>
      </c>
    </row>
    <row r="30" spans="1:11" s="4" customFormat="1" ht="31.5" x14ac:dyDescent="0.25">
      <c r="A30" s="11" t="s">
        <v>47</v>
      </c>
      <c r="B30" s="12" t="s">
        <v>48</v>
      </c>
      <c r="C30" s="13" t="s">
        <v>12</v>
      </c>
      <c r="D30" s="13" t="s">
        <v>13</v>
      </c>
      <c r="E30" s="13" t="s">
        <v>49</v>
      </c>
      <c r="F30" s="13" t="s">
        <v>28</v>
      </c>
      <c r="G30" s="14">
        <f>SUM(G31:G33)</f>
        <v>1180</v>
      </c>
      <c r="H30" s="14">
        <f t="shared" ref="H30:I30" si="12">SUM(H31:H33)</f>
        <v>1180</v>
      </c>
      <c r="I30" s="14">
        <f t="shared" si="12"/>
        <v>829.89</v>
      </c>
      <c r="J30" s="60">
        <f t="shared" si="2"/>
        <v>0.70329661016949152</v>
      </c>
      <c r="K30" s="60">
        <f t="shared" si="3"/>
        <v>0.70329661016949152</v>
      </c>
    </row>
    <row r="31" spans="1:11" s="4" customFormat="1" x14ac:dyDescent="0.25">
      <c r="A31" s="7"/>
      <c r="B31" s="17" t="s">
        <v>34</v>
      </c>
      <c r="C31" s="18" t="s">
        <v>12</v>
      </c>
      <c r="D31" s="18" t="s">
        <v>13</v>
      </c>
      <c r="E31" s="18" t="s">
        <v>50</v>
      </c>
      <c r="F31" s="18" t="s">
        <v>28</v>
      </c>
      <c r="G31" s="19">
        <v>300</v>
      </c>
      <c r="H31" s="19">
        <v>300</v>
      </c>
      <c r="I31" s="19">
        <v>99.89</v>
      </c>
      <c r="J31" s="60">
        <f t="shared" si="2"/>
        <v>0.33296666666666669</v>
      </c>
      <c r="K31" s="60">
        <f t="shared" si="3"/>
        <v>0.33296666666666669</v>
      </c>
    </row>
    <row r="32" spans="1:11" s="4" customFormat="1" x14ac:dyDescent="0.25">
      <c r="A32" s="7"/>
      <c r="B32" s="17" t="s">
        <v>41</v>
      </c>
      <c r="C32" s="18" t="s">
        <v>12</v>
      </c>
      <c r="D32" s="18" t="s">
        <v>13</v>
      </c>
      <c r="E32" s="18" t="s">
        <v>50</v>
      </c>
      <c r="F32" s="18" t="s">
        <v>28</v>
      </c>
      <c r="G32" s="19">
        <v>580</v>
      </c>
      <c r="H32" s="19">
        <v>580</v>
      </c>
      <c r="I32" s="19">
        <v>580</v>
      </c>
      <c r="J32" s="60">
        <f t="shared" si="2"/>
        <v>1</v>
      </c>
      <c r="K32" s="60">
        <f t="shared" si="3"/>
        <v>1</v>
      </c>
    </row>
    <row r="33" spans="1:11" s="4" customFormat="1" x14ac:dyDescent="0.25">
      <c r="A33" s="7"/>
      <c r="B33" s="17" t="s">
        <v>42</v>
      </c>
      <c r="C33" s="18" t="s">
        <v>12</v>
      </c>
      <c r="D33" s="18" t="s">
        <v>13</v>
      </c>
      <c r="E33" s="18" t="s">
        <v>50</v>
      </c>
      <c r="F33" s="18" t="s">
        <v>28</v>
      </c>
      <c r="G33" s="19">
        <v>300</v>
      </c>
      <c r="H33" s="19">
        <v>300</v>
      </c>
      <c r="I33" s="19">
        <v>150</v>
      </c>
      <c r="J33" s="60">
        <f t="shared" si="2"/>
        <v>0.5</v>
      </c>
      <c r="K33" s="60">
        <f t="shared" si="3"/>
        <v>0.5</v>
      </c>
    </row>
    <row r="34" spans="1:11" s="4" customFormat="1" ht="31.5" x14ac:dyDescent="0.25">
      <c r="A34" s="11" t="s">
        <v>51</v>
      </c>
      <c r="B34" s="12" t="s">
        <v>52</v>
      </c>
      <c r="C34" s="13" t="s">
        <v>53</v>
      </c>
      <c r="D34" s="13" t="s">
        <v>53</v>
      </c>
      <c r="E34" s="13" t="s">
        <v>9</v>
      </c>
      <c r="F34" s="13" t="s">
        <v>15</v>
      </c>
      <c r="G34" s="14">
        <f>G36+G40</f>
        <v>5481.45</v>
      </c>
      <c r="H34" s="14">
        <f t="shared" ref="H34:I34" si="13">H36+H40</f>
        <v>5481.45</v>
      </c>
      <c r="I34" s="14">
        <f t="shared" si="13"/>
        <v>3199.0199999999995</v>
      </c>
      <c r="J34" s="60">
        <f t="shared" si="2"/>
        <v>0.58360835180472315</v>
      </c>
      <c r="K34" s="60">
        <f t="shared" si="3"/>
        <v>0.58360835180472315</v>
      </c>
    </row>
    <row r="35" spans="1:11" s="4" customFormat="1" x14ac:dyDescent="0.25">
      <c r="A35" s="11"/>
      <c r="B35" s="12" t="s">
        <v>54</v>
      </c>
      <c r="C35" s="13"/>
      <c r="D35" s="13"/>
      <c r="E35" s="13"/>
      <c r="F35" s="13"/>
      <c r="G35" s="14"/>
      <c r="H35" s="14"/>
      <c r="I35" s="14"/>
      <c r="J35" s="60"/>
      <c r="K35" s="60"/>
    </row>
    <row r="36" spans="1:11" s="4" customFormat="1" ht="78.75" x14ac:dyDescent="0.25">
      <c r="A36" s="11"/>
      <c r="B36" s="12" t="s">
        <v>55</v>
      </c>
      <c r="C36" s="13" t="s">
        <v>56</v>
      </c>
      <c r="D36" s="13" t="s">
        <v>57</v>
      </c>
      <c r="E36" s="13" t="s">
        <v>58</v>
      </c>
      <c r="F36" s="13" t="s">
        <v>28</v>
      </c>
      <c r="G36" s="14">
        <f>SUM(G37:G39)</f>
        <v>4960.7</v>
      </c>
      <c r="H36" s="14">
        <f t="shared" ref="H36:I36" si="14">SUM(H37:H39)</f>
        <v>4960.7</v>
      </c>
      <c r="I36" s="14">
        <f t="shared" si="14"/>
        <v>2905.7499999999995</v>
      </c>
      <c r="J36" s="60">
        <f t="shared" si="2"/>
        <v>0.58575402664946474</v>
      </c>
      <c r="K36" s="60">
        <f t="shared" si="3"/>
        <v>0.58575402664946474</v>
      </c>
    </row>
    <row r="37" spans="1:11" s="4" customFormat="1" x14ac:dyDescent="0.25">
      <c r="A37" s="7"/>
      <c r="B37" s="17" t="s">
        <v>34</v>
      </c>
      <c r="C37" s="18" t="s">
        <v>56</v>
      </c>
      <c r="D37" s="18" t="s">
        <v>57</v>
      </c>
      <c r="E37" s="18" t="s">
        <v>58</v>
      </c>
      <c r="F37" s="18" t="s">
        <v>28</v>
      </c>
      <c r="G37" s="19">
        <v>2720.45</v>
      </c>
      <c r="H37" s="19">
        <v>2720.45</v>
      </c>
      <c r="I37" s="19">
        <v>1735.58</v>
      </c>
      <c r="J37" s="60">
        <f t="shared" si="2"/>
        <v>0.63797533496296566</v>
      </c>
      <c r="K37" s="60">
        <f t="shared" si="3"/>
        <v>0.63797533496296566</v>
      </c>
    </row>
    <row r="38" spans="1:11" s="4" customFormat="1" x14ac:dyDescent="0.25">
      <c r="A38" s="7"/>
      <c r="B38" s="17" t="s">
        <v>41</v>
      </c>
      <c r="C38" s="18" t="s">
        <v>56</v>
      </c>
      <c r="D38" s="18" t="s">
        <v>57</v>
      </c>
      <c r="E38" s="18" t="s">
        <v>58</v>
      </c>
      <c r="F38" s="18" t="s">
        <v>28</v>
      </c>
      <c r="G38" s="19">
        <v>880.03</v>
      </c>
      <c r="H38" s="19">
        <v>880.03</v>
      </c>
      <c r="I38" s="19">
        <v>460.74</v>
      </c>
      <c r="J38" s="60">
        <f t="shared" si="2"/>
        <v>0.5235503335113576</v>
      </c>
      <c r="K38" s="60">
        <f t="shared" si="3"/>
        <v>0.5235503335113576</v>
      </c>
    </row>
    <row r="39" spans="1:11" s="4" customFormat="1" x14ac:dyDescent="0.25">
      <c r="A39" s="7"/>
      <c r="B39" s="17" t="s">
        <v>42</v>
      </c>
      <c r="C39" s="18" t="s">
        <v>56</v>
      </c>
      <c r="D39" s="18" t="s">
        <v>57</v>
      </c>
      <c r="E39" s="18" t="s">
        <v>58</v>
      </c>
      <c r="F39" s="18" t="s">
        <v>28</v>
      </c>
      <c r="G39" s="19">
        <v>1360.22</v>
      </c>
      <c r="H39" s="19">
        <v>1360.22</v>
      </c>
      <c r="I39" s="19">
        <v>709.43</v>
      </c>
      <c r="J39" s="60">
        <f t="shared" si="2"/>
        <v>0.52155533663672049</v>
      </c>
      <c r="K39" s="60">
        <f t="shared" si="3"/>
        <v>0.52155533663672049</v>
      </c>
    </row>
    <row r="40" spans="1:11" s="4" customFormat="1" ht="126" x14ac:dyDescent="0.25">
      <c r="A40" s="11"/>
      <c r="B40" s="24" t="s">
        <v>59</v>
      </c>
      <c r="C40" s="13" t="s">
        <v>56</v>
      </c>
      <c r="D40" s="13" t="s">
        <v>223</v>
      </c>
      <c r="E40" s="13" t="s">
        <v>60</v>
      </c>
      <c r="F40" s="13" t="s">
        <v>28</v>
      </c>
      <c r="G40" s="14">
        <f>SUM(G41:G43)</f>
        <v>520.75</v>
      </c>
      <c r="H40" s="14">
        <f t="shared" ref="H40:I40" si="15">SUM(H41:H43)</f>
        <v>520.75</v>
      </c>
      <c r="I40" s="14">
        <f t="shared" si="15"/>
        <v>293.27</v>
      </c>
      <c r="J40" s="60">
        <f t="shared" si="2"/>
        <v>0.56316850696111376</v>
      </c>
      <c r="K40" s="60">
        <f t="shared" si="3"/>
        <v>0.56316850696111376</v>
      </c>
    </row>
    <row r="41" spans="1:11" s="4" customFormat="1" x14ac:dyDescent="0.25">
      <c r="A41" s="7"/>
      <c r="B41" s="17" t="s">
        <v>34</v>
      </c>
      <c r="C41" s="18" t="s">
        <v>56</v>
      </c>
      <c r="D41" s="18" t="s">
        <v>223</v>
      </c>
      <c r="E41" s="18" t="s">
        <v>60</v>
      </c>
      <c r="F41" s="18" t="s">
        <v>28</v>
      </c>
      <c r="G41" s="19"/>
      <c r="H41" s="19"/>
      <c r="I41" s="19"/>
      <c r="J41" s="60"/>
      <c r="K41" s="60"/>
    </row>
    <row r="42" spans="1:11" s="4" customFormat="1" x14ac:dyDescent="0.25">
      <c r="A42" s="7"/>
      <c r="B42" s="17" t="s">
        <v>41</v>
      </c>
      <c r="C42" s="18" t="s">
        <v>56</v>
      </c>
      <c r="D42" s="18" t="s">
        <v>223</v>
      </c>
      <c r="E42" s="18" t="s">
        <v>60</v>
      </c>
      <c r="F42" s="18" t="s">
        <v>28</v>
      </c>
      <c r="G42" s="19">
        <v>277.98</v>
      </c>
      <c r="H42" s="19">
        <v>277.98</v>
      </c>
      <c r="I42" s="19">
        <v>89.75</v>
      </c>
      <c r="J42" s="60">
        <f t="shared" si="2"/>
        <v>0.3228649543132599</v>
      </c>
      <c r="K42" s="60">
        <f t="shared" si="3"/>
        <v>0.3228649543132599</v>
      </c>
    </row>
    <row r="43" spans="1:11" s="4" customFormat="1" x14ac:dyDescent="0.25">
      <c r="A43" s="7"/>
      <c r="B43" s="17" t="s">
        <v>42</v>
      </c>
      <c r="C43" s="18" t="s">
        <v>56</v>
      </c>
      <c r="D43" s="18" t="s">
        <v>223</v>
      </c>
      <c r="E43" s="18" t="s">
        <v>60</v>
      </c>
      <c r="F43" s="18" t="s">
        <v>28</v>
      </c>
      <c r="G43" s="19">
        <v>242.77</v>
      </c>
      <c r="H43" s="19">
        <v>242.77</v>
      </c>
      <c r="I43" s="19">
        <v>203.52</v>
      </c>
      <c r="J43" s="60">
        <f t="shared" si="2"/>
        <v>0.83832433991020305</v>
      </c>
      <c r="K43" s="60">
        <f t="shared" si="3"/>
        <v>0.83832433991020305</v>
      </c>
    </row>
    <row r="44" spans="1:11" s="4" customFormat="1" ht="31.5" x14ac:dyDescent="0.25">
      <c r="A44" s="11" t="s">
        <v>61</v>
      </c>
      <c r="B44" s="25" t="s">
        <v>62</v>
      </c>
      <c r="C44" s="13" t="s">
        <v>12</v>
      </c>
      <c r="D44" s="13" t="s">
        <v>13</v>
      </c>
      <c r="E44" s="13" t="s">
        <v>63</v>
      </c>
      <c r="F44" s="13" t="s">
        <v>28</v>
      </c>
      <c r="G44" s="14">
        <v>6716.2</v>
      </c>
      <c r="H44" s="14">
        <v>6716.2</v>
      </c>
      <c r="I44" s="14">
        <v>6716.2</v>
      </c>
      <c r="J44" s="60">
        <f t="shared" si="2"/>
        <v>1</v>
      </c>
      <c r="K44" s="60">
        <f t="shared" si="3"/>
        <v>1</v>
      </c>
    </row>
    <row r="45" spans="1:11" s="4" customFormat="1" ht="47.25" x14ac:dyDescent="0.25">
      <c r="A45" s="7" t="s">
        <v>64</v>
      </c>
      <c r="B45" s="8" t="s">
        <v>65</v>
      </c>
      <c r="C45" s="13" t="s">
        <v>12</v>
      </c>
      <c r="D45" s="13" t="s">
        <v>66</v>
      </c>
      <c r="E45" s="9" t="s">
        <v>67</v>
      </c>
      <c r="F45" s="13" t="s">
        <v>15</v>
      </c>
      <c r="G45" s="10">
        <f>G46+G51+G64+G69+G74+G75+G76+G77+G78+G83+G86+G91</f>
        <v>169615.67466000002</v>
      </c>
      <c r="H45" s="10">
        <f t="shared" ref="H45:I45" si="16">H46+H51+H64+H69+H74+H75+H76+H77+H78+H83+H86+H91</f>
        <v>169767.97</v>
      </c>
      <c r="I45" s="10">
        <f t="shared" si="16"/>
        <v>152869.54999999999</v>
      </c>
      <c r="J45" s="60">
        <f t="shared" si="2"/>
        <v>0.90127018217173516</v>
      </c>
      <c r="K45" s="60">
        <f t="shared" si="3"/>
        <v>0.90046167130348553</v>
      </c>
    </row>
    <row r="46" spans="1:11" s="4" customFormat="1" ht="94.5" x14ac:dyDescent="0.25">
      <c r="A46" s="11" t="s">
        <v>68</v>
      </c>
      <c r="B46" s="12" t="s">
        <v>69</v>
      </c>
      <c r="C46" s="13" t="s">
        <v>12</v>
      </c>
      <c r="D46" s="13" t="s">
        <v>66</v>
      </c>
      <c r="E46" s="13" t="s">
        <v>70</v>
      </c>
      <c r="F46" s="13" t="s">
        <v>28</v>
      </c>
      <c r="G46" s="14">
        <f>SUM(G47:G50)</f>
        <v>920</v>
      </c>
      <c r="H46" s="14">
        <f t="shared" ref="H46:I46" si="17">SUM(H47:H50)</f>
        <v>920</v>
      </c>
      <c r="I46" s="14">
        <f t="shared" si="17"/>
        <v>920</v>
      </c>
      <c r="J46" s="60">
        <f t="shared" si="2"/>
        <v>1</v>
      </c>
      <c r="K46" s="60">
        <f t="shared" si="3"/>
        <v>1</v>
      </c>
    </row>
    <row r="47" spans="1:11" s="4" customFormat="1" x14ac:dyDescent="0.25">
      <c r="A47" s="7"/>
      <c r="B47" s="17" t="s">
        <v>71</v>
      </c>
      <c r="C47" s="18" t="s">
        <v>12</v>
      </c>
      <c r="D47" s="18" t="s">
        <v>66</v>
      </c>
      <c r="E47" s="18" t="s">
        <v>70</v>
      </c>
      <c r="F47" s="18" t="s">
        <v>28</v>
      </c>
      <c r="G47" s="19">
        <v>200</v>
      </c>
      <c r="H47" s="19">
        <v>200</v>
      </c>
      <c r="I47" s="19">
        <v>200</v>
      </c>
      <c r="J47" s="60">
        <f t="shared" si="2"/>
        <v>1</v>
      </c>
      <c r="K47" s="60">
        <f t="shared" si="3"/>
        <v>1</v>
      </c>
    </row>
    <row r="48" spans="1:11" s="4" customFormat="1" x14ac:dyDescent="0.25">
      <c r="A48" s="7"/>
      <c r="B48" s="17" t="s">
        <v>72</v>
      </c>
      <c r="C48" s="18" t="s">
        <v>12</v>
      </c>
      <c r="D48" s="18" t="s">
        <v>66</v>
      </c>
      <c r="E48" s="18" t="s">
        <v>70</v>
      </c>
      <c r="F48" s="18" t="s">
        <v>28</v>
      </c>
      <c r="G48" s="19">
        <v>320</v>
      </c>
      <c r="H48" s="19">
        <v>320</v>
      </c>
      <c r="I48" s="19">
        <v>320</v>
      </c>
      <c r="J48" s="60">
        <f t="shared" si="2"/>
        <v>1</v>
      </c>
      <c r="K48" s="60">
        <f t="shared" si="3"/>
        <v>1</v>
      </c>
    </row>
    <row r="49" spans="1:11" s="4" customFormat="1" x14ac:dyDescent="0.25">
      <c r="A49" s="7"/>
      <c r="B49" s="17" t="s">
        <v>73</v>
      </c>
      <c r="C49" s="18" t="s">
        <v>12</v>
      </c>
      <c r="D49" s="18" t="s">
        <v>66</v>
      </c>
      <c r="E49" s="18" t="s">
        <v>70</v>
      </c>
      <c r="F49" s="18" t="s">
        <v>28</v>
      </c>
      <c r="G49" s="19">
        <v>200</v>
      </c>
      <c r="H49" s="19">
        <v>200</v>
      </c>
      <c r="I49" s="19">
        <v>200</v>
      </c>
      <c r="J49" s="60">
        <f t="shared" si="2"/>
        <v>1</v>
      </c>
      <c r="K49" s="60">
        <f t="shared" si="3"/>
        <v>1</v>
      </c>
    </row>
    <row r="50" spans="1:11" s="4" customFormat="1" x14ac:dyDescent="0.25">
      <c r="A50" s="11"/>
      <c r="B50" s="17" t="s">
        <v>74</v>
      </c>
      <c r="C50" s="18" t="s">
        <v>12</v>
      </c>
      <c r="D50" s="18" t="s">
        <v>66</v>
      </c>
      <c r="E50" s="18" t="s">
        <v>70</v>
      </c>
      <c r="F50" s="18" t="s">
        <v>28</v>
      </c>
      <c r="G50" s="19">
        <v>200</v>
      </c>
      <c r="H50" s="19">
        <v>200</v>
      </c>
      <c r="I50" s="19">
        <v>200</v>
      </c>
      <c r="J50" s="60">
        <f t="shared" si="2"/>
        <v>1</v>
      </c>
      <c r="K50" s="60">
        <f t="shared" si="3"/>
        <v>1</v>
      </c>
    </row>
    <row r="51" spans="1:11" s="4" customFormat="1" ht="47.25" x14ac:dyDescent="0.25">
      <c r="A51" s="11" t="s">
        <v>75</v>
      </c>
      <c r="B51" s="12" t="s">
        <v>76</v>
      </c>
      <c r="C51" s="13" t="s">
        <v>12</v>
      </c>
      <c r="D51" s="13" t="s">
        <v>66</v>
      </c>
      <c r="E51" s="13" t="s">
        <v>77</v>
      </c>
      <c r="F51" s="13" t="s">
        <v>36</v>
      </c>
      <c r="G51" s="14">
        <f>G52+G55+G58+G61</f>
        <v>152541.52300000002</v>
      </c>
      <c r="H51" s="14">
        <f t="shared" ref="H51:I51" si="18">H52+H55+H58+H61</f>
        <v>152541.52000000002</v>
      </c>
      <c r="I51" s="14">
        <f t="shared" si="18"/>
        <v>138031.06</v>
      </c>
      <c r="J51" s="60">
        <f t="shared" si="2"/>
        <v>0.90487532368481716</v>
      </c>
      <c r="K51" s="60">
        <f t="shared" si="3"/>
        <v>0.90487534148079807</v>
      </c>
    </row>
    <row r="52" spans="1:11" s="4" customFormat="1" x14ac:dyDescent="0.25">
      <c r="A52" s="7"/>
      <c r="B52" s="21" t="s">
        <v>71</v>
      </c>
      <c r="C52" s="9" t="s">
        <v>12</v>
      </c>
      <c r="D52" s="9" t="s">
        <v>66</v>
      </c>
      <c r="E52" s="9" t="s">
        <v>77</v>
      </c>
      <c r="F52" s="9" t="s">
        <v>36</v>
      </c>
      <c r="G52" s="10">
        <f>SUM(G53:G54)</f>
        <v>47308.984000000004</v>
      </c>
      <c r="H52" s="10">
        <f t="shared" ref="H52:I52" si="19">SUM(H53:H54)</f>
        <v>47308.98</v>
      </c>
      <c r="I52" s="10">
        <f t="shared" si="19"/>
        <v>43182.73</v>
      </c>
      <c r="J52" s="60">
        <f t="shared" si="2"/>
        <v>0.91278075217172283</v>
      </c>
      <c r="K52" s="60">
        <f t="shared" si="3"/>
        <v>0.91278082934783211</v>
      </c>
    </row>
    <row r="53" spans="1:11" s="4" customFormat="1" ht="90" x14ac:dyDescent="0.25">
      <c r="A53" s="11"/>
      <c r="B53" s="26" t="s">
        <v>78</v>
      </c>
      <c r="C53" s="13" t="s">
        <v>12</v>
      </c>
      <c r="D53" s="13" t="s">
        <v>66</v>
      </c>
      <c r="E53" s="13" t="s">
        <v>79</v>
      </c>
      <c r="F53" s="13" t="s">
        <v>36</v>
      </c>
      <c r="G53" s="14">
        <v>40171.870000000003</v>
      </c>
      <c r="H53" s="14">
        <v>40171.870000000003</v>
      </c>
      <c r="I53" s="14">
        <v>36045.620000000003</v>
      </c>
      <c r="J53" s="60">
        <f t="shared" si="2"/>
        <v>0.89728509028830372</v>
      </c>
      <c r="K53" s="60">
        <f t="shared" si="3"/>
        <v>0.89728509028830372</v>
      </c>
    </row>
    <row r="54" spans="1:11" s="4" customFormat="1" ht="26.25" x14ac:dyDescent="0.25">
      <c r="A54" s="11"/>
      <c r="B54" s="26" t="s">
        <v>80</v>
      </c>
      <c r="C54" s="13" t="s">
        <v>12</v>
      </c>
      <c r="D54" s="13" t="s">
        <v>66</v>
      </c>
      <c r="E54" s="13" t="s">
        <v>81</v>
      </c>
      <c r="F54" s="13" t="s">
        <v>36</v>
      </c>
      <c r="G54" s="14">
        <v>7137.1139999999996</v>
      </c>
      <c r="H54" s="14">
        <v>7137.11</v>
      </c>
      <c r="I54" s="14">
        <v>7137.11</v>
      </c>
      <c r="J54" s="60">
        <f t="shared" si="2"/>
        <v>0.99999943954937531</v>
      </c>
      <c r="K54" s="60">
        <f t="shared" si="3"/>
        <v>1</v>
      </c>
    </row>
    <row r="55" spans="1:11" s="4" customFormat="1" x14ac:dyDescent="0.25">
      <c r="A55" s="7"/>
      <c r="B55" s="21" t="s">
        <v>72</v>
      </c>
      <c r="C55" s="9" t="s">
        <v>12</v>
      </c>
      <c r="D55" s="9" t="s">
        <v>66</v>
      </c>
      <c r="E55" s="9" t="s">
        <v>77</v>
      </c>
      <c r="F55" s="9" t="s">
        <v>36</v>
      </c>
      <c r="G55" s="10">
        <f>SUM(G56:G57)</f>
        <v>31983.879000000001</v>
      </c>
      <c r="H55" s="10">
        <f t="shared" ref="H55:I55" si="20">SUM(H56:H57)</f>
        <v>31983.88</v>
      </c>
      <c r="I55" s="10">
        <f t="shared" si="20"/>
        <v>30278.14</v>
      </c>
      <c r="J55" s="60">
        <f t="shared" si="2"/>
        <v>0.94666878898585127</v>
      </c>
      <c r="K55" s="60">
        <f t="shared" si="3"/>
        <v>0.94666875938754147</v>
      </c>
    </row>
    <row r="56" spans="1:11" s="4" customFormat="1" ht="90" x14ac:dyDescent="0.25">
      <c r="A56" s="11"/>
      <c r="B56" s="26" t="s">
        <v>78</v>
      </c>
      <c r="C56" s="13" t="s">
        <v>12</v>
      </c>
      <c r="D56" s="13" t="s">
        <v>66</v>
      </c>
      <c r="E56" s="13" t="s">
        <v>79</v>
      </c>
      <c r="F56" s="13" t="s">
        <v>36</v>
      </c>
      <c r="G56" s="14">
        <v>28646.27</v>
      </c>
      <c r="H56" s="14">
        <v>28646.27</v>
      </c>
      <c r="I56" s="14">
        <v>26940.53</v>
      </c>
      <c r="J56" s="60">
        <f t="shared" si="2"/>
        <v>0.9404550749539119</v>
      </c>
      <c r="K56" s="60">
        <f t="shared" si="3"/>
        <v>0.9404550749539119</v>
      </c>
    </row>
    <row r="57" spans="1:11" s="4" customFormat="1" ht="26.25" x14ac:dyDescent="0.25">
      <c r="A57" s="11"/>
      <c r="B57" s="26" t="s">
        <v>80</v>
      </c>
      <c r="C57" s="13" t="s">
        <v>12</v>
      </c>
      <c r="D57" s="13" t="s">
        <v>66</v>
      </c>
      <c r="E57" s="13" t="s">
        <v>81</v>
      </c>
      <c r="F57" s="13" t="s">
        <v>36</v>
      </c>
      <c r="G57" s="14">
        <v>3337.6089999999999</v>
      </c>
      <c r="H57" s="14">
        <v>3337.61</v>
      </c>
      <c r="I57" s="14">
        <v>3337.61</v>
      </c>
      <c r="J57" s="60">
        <f t="shared" si="2"/>
        <v>1.0000002996156829</v>
      </c>
      <c r="K57" s="60">
        <f t="shared" si="3"/>
        <v>1</v>
      </c>
    </row>
    <row r="58" spans="1:11" s="4" customFormat="1" x14ac:dyDescent="0.25">
      <c r="A58" s="7"/>
      <c r="B58" s="21" t="s">
        <v>73</v>
      </c>
      <c r="C58" s="9" t="s">
        <v>12</v>
      </c>
      <c r="D58" s="9" t="s">
        <v>66</v>
      </c>
      <c r="E58" s="9" t="s">
        <v>77</v>
      </c>
      <c r="F58" s="9" t="s">
        <v>36</v>
      </c>
      <c r="G58" s="10">
        <f>SUM(G59:G60)</f>
        <v>37939.5</v>
      </c>
      <c r="H58" s="10">
        <f t="shared" ref="H58:I58" si="21">SUM(H59:H60)</f>
        <v>37939.5</v>
      </c>
      <c r="I58" s="10">
        <f t="shared" si="21"/>
        <v>34282.71</v>
      </c>
      <c r="J58" s="60">
        <f t="shared" si="2"/>
        <v>0.90361522951014117</v>
      </c>
      <c r="K58" s="60">
        <f t="shared" si="3"/>
        <v>0.90361522951014117</v>
      </c>
    </row>
    <row r="59" spans="1:11" s="4" customFormat="1" ht="90" x14ac:dyDescent="0.25">
      <c r="A59" s="11"/>
      <c r="B59" s="26" t="s">
        <v>78</v>
      </c>
      <c r="C59" s="13" t="s">
        <v>12</v>
      </c>
      <c r="D59" s="13" t="s">
        <v>66</v>
      </c>
      <c r="E59" s="13" t="s">
        <v>79</v>
      </c>
      <c r="F59" s="13" t="s">
        <v>36</v>
      </c>
      <c r="G59" s="14">
        <v>35839.5</v>
      </c>
      <c r="H59" s="14">
        <v>35839.5</v>
      </c>
      <c r="I59" s="14">
        <v>32182.71</v>
      </c>
      <c r="J59" s="60">
        <f t="shared" si="2"/>
        <v>0.89796760557485455</v>
      </c>
      <c r="K59" s="60">
        <f t="shared" si="3"/>
        <v>0.89796760557485455</v>
      </c>
    </row>
    <row r="60" spans="1:11" s="4" customFormat="1" ht="26.25" x14ac:dyDescent="0.25">
      <c r="A60" s="11"/>
      <c r="B60" s="26" t="s">
        <v>80</v>
      </c>
      <c r="C60" s="13" t="s">
        <v>12</v>
      </c>
      <c r="D60" s="13" t="s">
        <v>66</v>
      </c>
      <c r="E60" s="13" t="s">
        <v>81</v>
      </c>
      <c r="F60" s="13" t="s">
        <v>36</v>
      </c>
      <c r="G60" s="14">
        <v>2100</v>
      </c>
      <c r="H60" s="14">
        <v>2100</v>
      </c>
      <c r="I60" s="14">
        <v>2100</v>
      </c>
      <c r="J60" s="60">
        <f t="shared" si="2"/>
        <v>1</v>
      </c>
      <c r="K60" s="60">
        <f t="shared" si="3"/>
        <v>1</v>
      </c>
    </row>
    <row r="61" spans="1:11" s="4" customFormat="1" x14ac:dyDescent="0.25">
      <c r="A61" s="11"/>
      <c r="B61" s="21" t="s">
        <v>74</v>
      </c>
      <c r="C61" s="9" t="s">
        <v>12</v>
      </c>
      <c r="D61" s="9" t="s">
        <v>66</v>
      </c>
      <c r="E61" s="9" t="s">
        <v>77</v>
      </c>
      <c r="F61" s="9" t="s">
        <v>36</v>
      </c>
      <c r="G61" s="10">
        <f>SUM(G62:G63)</f>
        <v>35309.160000000003</v>
      </c>
      <c r="H61" s="10">
        <f t="shared" ref="H61:I61" si="22">SUM(H62:H63)</f>
        <v>35309.160000000003</v>
      </c>
      <c r="I61" s="10">
        <f t="shared" si="22"/>
        <v>30287.48</v>
      </c>
      <c r="J61" s="60">
        <f t="shared" si="2"/>
        <v>0.85777968096663859</v>
      </c>
      <c r="K61" s="60">
        <f t="shared" si="3"/>
        <v>0.85777968096663859</v>
      </c>
    </row>
    <row r="62" spans="1:11" s="4" customFormat="1" ht="90" x14ac:dyDescent="0.25">
      <c r="A62" s="11"/>
      <c r="B62" s="26" t="s">
        <v>78</v>
      </c>
      <c r="C62" s="13" t="s">
        <v>12</v>
      </c>
      <c r="D62" s="13" t="s">
        <v>66</v>
      </c>
      <c r="E62" s="13" t="s">
        <v>79</v>
      </c>
      <c r="F62" s="13" t="s">
        <v>36</v>
      </c>
      <c r="G62" s="14">
        <v>32809.160000000003</v>
      </c>
      <c r="H62" s="14">
        <v>32809.160000000003</v>
      </c>
      <c r="I62" s="14">
        <v>27787.48</v>
      </c>
      <c r="J62" s="60">
        <f t="shared" si="2"/>
        <v>0.84694274403855496</v>
      </c>
      <c r="K62" s="60">
        <f t="shared" si="3"/>
        <v>0.84694274403855496</v>
      </c>
    </row>
    <row r="63" spans="1:11" s="4" customFormat="1" ht="26.25" x14ac:dyDescent="0.25">
      <c r="A63" s="11"/>
      <c r="B63" s="26" t="s">
        <v>80</v>
      </c>
      <c r="C63" s="13" t="s">
        <v>12</v>
      </c>
      <c r="D63" s="13" t="s">
        <v>66</v>
      </c>
      <c r="E63" s="13" t="s">
        <v>81</v>
      </c>
      <c r="F63" s="13" t="s">
        <v>36</v>
      </c>
      <c r="G63" s="14">
        <v>2500</v>
      </c>
      <c r="H63" s="14">
        <v>2500</v>
      </c>
      <c r="I63" s="14">
        <v>2500</v>
      </c>
      <c r="J63" s="60">
        <f t="shared" si="2"/>
        <v>1</v>
      </c>
      <c r="K63" s="60">
        <f t="shared" si="3"/>
        <v>1</v>
      </c>
    </row>
    <row r="64" spans="1:11" s="4" customFormat="1" ht="47.25" x14ac:dyDescent="0.25">
      <c r="A64" s="11" t="s">
        <v>82</v>
      </c>
      <c r="B64" s="12" t="s">
        <v>83</v>
      </c>
      <c r="C64" s="13" t="s">
        <v>12</v>
      </c>
      <c r="D64" s="13" t="s">
        <v>66</v>
      </c>
      <c r="E64" s="13" t="s">
        <v>84</v>
      </c>
      <c r="F64" s="13" t="s">
        <v>28</v>
      </c>
      <c r="G64" s="14">
        <f>SUM(G65:G68)</f>
        <v>2724.7110000000002</v>
      </c>
      <c r="H64" s="14">
        <f t="shared" ref="H64:I64" si="23">SUM(H65:H68)</f>
        <v>2724.71</v>
      </c>
      <c r="I64" s="14">
        <f t="shared" si="23"/>
        <v>2280.66</v>
      </c>
      <c r="J64" s="60">
        <f t="shared" si="2"/>
        <v>0.83702822060761661</v>
      </c>
      <c r="K64" s="60">
        <f t="shared" si="3"/>
        <v>0.83702852780662895</v>
      </c>
    </row>
    <row r="65" spans="1:11" s="4" customFormat="1" x14ac:dyDescent="0.25">
      <c r="A65" s="7"/>
      <c r="B65" s="17" t="s">
        <v>71</v>
      </c>
      <c r="C65" s="18" t="s">
        <v>12</v>
      </c>
      <c r="D65" s="18" t="s">
        <v>66</v>
      </c>
      <c r="E65" s="18" t="s">
        <v>85</v>
      </c>
      <c r="F65" s="18" t="s">
        <v>28</v>
      </c>
      <c r="G65" s="19">
        <v>470</v>
      </c>
      <c r="H65" s="19">
        <v>470</v>
      </c>
      <c r="I65" s="19">
        <v>470</v>
      </c>
      <c r="J65" s="60">
        <f t="shared" si="2"/>
        <v>1</v>
      </c>
      <c r="K65" s="60">
        <f t="shared" si="3"/>
        <v>1</v>
      </c>
    </row>
    <row r="66" spans="1:11" s="4" customFormat="1" x14ac:dyDescent="0.25">
      <c r="A66" s="11"/>
      <c r="B66" s="17" t="s">
        <v>72</v>
      </c>
      <c r="C66" s="18" t="s">
        <v>12</v>
      </c>
      <c r="D66" s="18" t="s">
        <v>66</v>
      </c>
      <c r="E66" s="18" t="s">
        <v>85</v>
      </c>
      <c r="F66" s="18" t="s">
        <v>28</v>
      </c>
      <c r="G66" s="19">
        <v>814.71100000000001</v>
      </c>
      <c r="H66" s="19">
        <v>814.71</v>
      </c>
      <c r="I66" s="19">
        <v>550.73</v>
      </c>
      <c r="J66" s="60">
        <f t="shared" si="2"/>
        <v>0.67598203534750356</v>
      </c>
      <c r="K66" s="60">
        <f t="shared" si="3"/>
        <v>0.67598286506855199</v>
      </c>
    </row>
    <row r="67" spans="1:11" s="4" customFormat="1" x14ac:dyDescent="0.25">
      <c r="A67" s="11"/>
      <c r="B67" s="17" t="s">
        <v>73</v>
      </c>
      <c r="C67" s="18" t="s">
        <v>12</v>
      </c>
      <c r="D67" s="18" t="s">
        <v>66</v>
      </c>
      <c r="E67" s="18" t="s">
        <v>85</v>
      </c>
      <c r="F67" s="18" t="s">
        <v>28</v>
      </c>
      <c r="G67" s="19">
        <v>1070</v>
      </c>
      <c r="H67" s="19">
        <v>1070</v>
      </c>
      <c r="I67" s="19">
        <v>889.93</v>
      </c>
      <c r="J67" s="60">
        <f t="shared" si="2"/>
        <v>0.83171028037383177</v>
      </c>
      <c r="K67" s="60">
        <f t="shared" si="3"/>
        <v>0.83171028037383177</v>
      </c>
    </row>
    <row r="68" spans="1:11" s="4" customFormat="1" x14ac:dyDescent="0.25">
      <c r="A68" s="11"/>
      <c r="B68" s="17" t="s">
        <v>74</v>
      </c>
      <c r="C68" s="18" t="s">
        <v>12</v>
      </c>
      <c r="D68" s="18" t="s">
        <v>66</v>
      </c>
      <c r="E68" s="18" t="s">
        <v>85</v>
      </c>
      <c r="F68" s="18" t="s">
        <v>28</v>
      </c>
      <c r="G68" s="19">
        <v>370</v>
      </c>
      <c r="H68" s="19">
        <v>370</v>
      </c>
      <c r="I68" s="19">
        <v>370</v>
      </c>
      <c r="J68" s="60">
        <f t="shared" si="2"/>
        <v>1</v>
      </c>
      <c r="K68" s="60">
        <f t="shared" si="3"/>
        <v>1</v>
      </c>
    </row>
    <row r="69" spans="1:11" s="4" customFormat="1" ht="31.5" x14ac:dyDescent="0.25">
      <c r="A69" s="11" t="s">
        <v>86</v>
      </c>
      <c r="B69" s="12" t="s">
        <v>87</v>
      </c>
      <c r="C69" s="13" t="s">
        <v>12</v>
      </c>
      <c r="D69" s="13" t="s">
        <v>66</v>
      </c>
      <c r="E69" s="13" t="s">
        <v>88</v>
      </c>
      <c r="F69" s="13" t="s">
        <v>28</v>
      </c>
      <c r="G69" s="14">
        <f>SUM(G70:G73)</f>
        <v>1000</v>
      </c>
      <c r="H69" s="14">
        <f t="shared" ref="H69:I69" si="24">SUM(H70:H73)</f>
        <v>1000</v>
      </c>
      <c r="I69" s="14">
        <f t="shared" si="24"/>
        <v>979.18999999999994</v>
      </c>
      <c r="J69" s="60">
        <f t="shared" si="2"/>
        <v>0.97918999999999989</v>
      </c>
      <c r="K69" s="60">
        <f t="shared" si="3"/>
        <v>0.97918999999999989</v>
      </c>
    </row>
    <row r="70" spans="1:11" s="4" customFormat="1" x14ac:dyDescent="0.25">
      <c r="A70" s="7"/>
      <c r="B70" s="17" t="s">
        <v>71</v>
      </c>
      <c r="C70" s="18" t="s">
        <v>12</v>
      </c>
      <c r="D70" s="18" t="s">
        <v>66</v>
      </c>
      <c r="E70" s="18" t="s">
        <v>89</v>
      </c>
      <c r="F70" s="18" t="s">
        <v>28</v>
      </c>
      <c r="G70" s="19">
        <v>250</v>
      </c>
      <c r="H70" s="19">
        <v>250</v>
      </c>
      <c r="I70" s="19">
        <v>249.96</v>
      </c>
      <c r="J70" s="60">
        <f t="shared" si="2"/>
        <v>0.99984000000000006</v>
      </c>
      <c r="K70" s="60">
        <f t="shared" si="3"/>
        <v>0.99984000000000006</v>
      </c>
    </row>
    <row r="71" spans="1:11" s="4" customFormat="1" x14ac:dyDescent="0.25">
      <c r="A71" s="11"/>
      <c r="B71" s="17" t="s">
        <v>72</v>
      </c>
      <c r="C71" s="18" t="s">
        <v>12</v>
      </c>
      <c r="D71" s="18" t="s">
        <v>66</v>
      </c>
      <c r="E71" s="18" t="s">
        <v>89</v>
      </c>
      <c r="F71" s="18" t="s">
        <v>28</v>
      </c>
      <c r="G71" s="19">
        <v>250</v>
      </c>
      <c r="H71" s="19">
        <v>250</v>
      </c>
      <c r="I71" s="19">
        <v>237.71</v>
      </c>
      <c r="J71" s="60">
        <f t="shared" ref="J71:J134" si="25">I71/G71</f>
        <v>0.95084000000000002</v>
      </c>
      <c r="K71" s="60">
        <f t="shared" ref="K71:K134" si="26">I71/H71</f>
        <v>0.95084000000000002</v>
      </c>
    </row>
    <row r="72" spans="1:11" s="4" customFormat="1" ht="26.25" x14ac:dyDescent="0.25">
      <c r="A72" s="11"/>
      <c r="B72" s="17" t="s">
        <v>90</v>
      </c>
      <c r="C72" s="18" t="s">
        <v>12</v>
      </c>
      <c r="D72" s="18" t="s">
        <v>66</v>
      </c>
      <c r="E72" s="18" t="s">
        <v>89</v>
      </c>
      <c r="F72" s="18" t="s">
        <v>28</v>
      </c>
      <c r="G72" s="19">
        <v>250</v>
      </c>
      <c r="H72" s="19">
        <v>250</v>
      </c>
      <c r="I72" s="19">
        <v>247.64</v>
      </c>
      <c r="J72" s="60">
        <f t="shared" si="25"/>
        <v>0.99056</v>
      </c>
      <c r="K72" s="60">
        <f t="shared" si="26"/>
        <v>0.99056</v>
      </c>
    </row>
    <row r="73" spans="1:11" s="4" customFormat="1" x14ac:dyDescent="0.25">
      <c r="A73" s="11"/>
      <c r="B73" s="17" t="s">
        <v>74</v>
      </c>
      <c r="C73" s="18" t="s">
        <v>12</v>
      </c>
      <c r="D73" s="18" t="s">
        <v>66</v>
      </c>
      <c r="E73" s="18" t="s">
        <v>89</v>
      </c>
      <c r="F73" s="18" t="s">
        <v>28</v>
      </c>
      <c r="G73" s="19">
        <v>250</v>
      </c>
      <c r="H73" s="19">
        <v>250</v>
      </c>
      <c r="I73" s="19">
        <v>243.88</v>
      </c>
      <c r="J73" s="60">
        <f t="shared" si="25"/>
        <v>0.97551999999999994</v>
      </c>
      <c r="K73" s="60">
        <f t="shared" si="26"/>
        <v>0.97551999999999994</v>
      </c>
    </row>
    <row r="74" spans="1:11" s="4" customFormat="1" x14ac:dyDescent="0.25">
      <c r="A74" s="11" t="s">
        <v>91</v>
      </c>
      <c r="B74" s="12" t="s">
        <v>92</v>
      </c>
      <c r="C74" s="13" t="s">
        <v>12</v>
      </c>
      <c r="D74" s="13" t="s">
        <v>93</v>
      </c>
      <c r="E74" s="13" t="s">
        <v>94</v>
      </c>
      <c r="F74" s="13" t="s">
        <v>95</v>
      </c>
      <c r="G74" s="14">
        <v>220</v>
      </c>
      <c r="H74" s="14">
        <v>372.3</v>
      </c>
      <c r="I74" s="14">
        <v>372.3</v>
      </c>
      <c r="J74" s="60">
        <f t="shared" si="25"/>
        <v>1.6922727272727274</v>
      </c>
      <c r="K74" s="60">
        <f t="shared" si="26"/>
        <v>1</v>
      </c>
    </row>
    <row r="75" spans="1:11" s="4" customFormat="1" ht="47.25" x14ac:dyDescent="0.25">
      <c r="A75" s="11" t="s">
        <v>96</v>
      </c>
      <c r="B75" s="12" t="s">
        <v>97</v>
      </c>
      <c r="C75" s="13" t="s">
        <v>12</v>
      </c>
      <c r="D75" s="13" t="s">
        <v>93</v>
      </c>
      <c r="E75" s="13" t="s">
        <v>451</v>
      </c>
      <c r="F75" s="13" t="s">
        <v>95</v>
      </c>
      <c r="G75" s="14">
        <v>40</v>
      </c>
      <c r="H75" s="14">
        <v>40</v>
      </c>
      <c r="I75" s="14">
        <v>40</v>
      </c>
      <c r="J75" s="60">
        <f t="shared" si="25"/>
        <v>1</v>
      </c>
      <c r="K75" s="60">
        <f t="shared" si="26"/>
        <v>1</v>
      </c>
    </row>
    <row r="76" spans="1:11" s="4" customFormat="1" ht="31.5" x14ac:dyDescent="0.25">
      <c r="A76" s="11" t="s">
        <v>98</v>
      </c>
      <c r="B76" s="12" t="s">
        <v>99</v>
      </c>
      <c r="C76" s="13" t="s">
        <v>12</v>
      </c>
      <c r="D76" s="13" t="s">
        <v>93</v>
      </c>
      <c r="E76" s="13" t="s">
        <v>452</v>
      </c>
      <c r="F76" s="13" t="s">
        <v>95</v>
      </c>
      <c r="G76" s="14">
        <v>290</v>
      </c>
      <c r="H76" s="14">
        <v>290</v>
      </c>
      <c r="I76" s="14">
        <v>265.27</v>
      </c>
      <c r="J76" s="60">
        <f t="shared" si="25"/>
        <v>0.91472413793103446</v>
      </c>
      <c r="K76" s="60">
        <f t="shared" si="26"/>
        <v>0.91472413793103446</v>
      </c>
    </row>
    <row r="77" spans="1:11" s="4" customFormat="1" ht="31.5" x14ac:dyDescent="0.25">
      <c r="A77" s="11" t="s">
        <v>100</v>
      </c>
      <c r="B77" s="12" t="s">
        <v>101</v>
      </c>
      <c r="C77" s="13" t="s">
        <v>12</v>
      </c>
      <c r="D77" s="13" t="s">
        <v>93</v>
      </c>
      <c r="E77" s="13" t="s">
        <v>453</v>
      </c>
      <c r="F77" s="13" t="s">
        <v>95</v>
      </c>
      <c r="G77" s="14">
        <v>66.501000000000005</v>
      </c>
      <c r="H77" s="14">
        <v>66.5</v>
      </c>
      <c r="I77" s="14">
        <v>66.5</v>
      </c>
      <c r="J77" s="60">
        <f t="shared" si="25"/>
        <v>0.99998496263214076</v>
      </c>
      <c r="K77" s="60">
        <f t="shared" si="26"/>
        <v>1</v>
      </c>
    </row>
    <row r="78" spans="1:11" s="4" customFormat="1" ht="31.5" x14ac:dyDescent="0.25">
      <c r="A78" s="11" t="s">
        <v>102</v>
      </c>
      <c r="B78" s="12" t="s">
        <v>103</v>
      </c>
      <c r="C78" s="13" t="s">
        <v>12</v>
      </c>
      <c r="D78" s="13" t="s">
        <v>12</v>
      </c>
      <c r="E78" s="13" t="s">
        <v>104</v>
      </c>
      <c r="F78" s="13" t="s">
        <v>28</v>
      </c>
      <c r="G78" s="14">
        <f>SUM(G79:G82)</f>
        <v>1900</v>
      </c>
      <c r="H78" s="14">
        <f t="shared" ref="H78:I78" si="27">SUM(H79:H82)</f>
        <v>1900</v>
      </c>
      <c r="I78" s="14">
        <f t="shared" si="27"/>
        <v>1370.51</v>
      </c>
      <c r="J78" s="60">
        <f t="shared" si="25"/>
        <v>0.72132105263157897</v>
      </c>
      <c r="K78" s="60">
        <f t="shared" si="26"/>
        <v>0.72132105263157897</v>
      </c>
    </row>
    <row r="79" spans="1:11" s="4" customFormat="1" x14ac:dyDescent="0.25">
      <c r="A79" s="11"/>
      <c r="B79" s="17" t="s">
        <v>71</v>
      </c>
      <c r="C79" s="18" t="s">
        <v>12</v>
      </c>
      <c r="D79" s="18" t="s">
        <v>12</v>
      </c>
      <c r="E79" s="18" t="s">
        <v>105</v>
      </c>
      <c r="F79" s="18" t="s">
        <v>28</v>
      </c>
      <c r="G79" s="19">
        <v>1000</v>
      </c>
      <c r="H79" s="19">
        <v>1000</v>
      </c>
      <c r="I79" s="19">
        <v>470.51</v>
      </c>
      <c r="J79" s="60">
        <f t="shared" si="25"/>
        <v>0.47050999999999998</v>
      </c>
      <c r="K79" s="60">
        <f t="shared" si="26"/>
        <v>0.47050999999999998</v>
      </c>
    </row>
    <row r="80" spans="1:11" s="4" customFormat="1" x14ac:dyDescent="0.25">
      <c r="A80" s="11"/>
      <c r="B80" s="17" t="s">
        <v>72</v>
      </c>
      <c r="C80" s="18" t="s">
        <v>12</v>
      </c>
      <c r="D80" s="18" t="s">
        <v>12</v>
      </c>
      <c r="E80" s="18" t="s">
        <v>105</v>
      </c>
      <c r="F80" s="18" t="s">
        <v>28</v>
      </c>
      <c r="G80" s="19">
        <v>300</v>
      </c>
      <c r="H80" s="19">
        <v>300</v>
      </c>
      <c r="I80" s="19">
        <v>300</v>
      </c>
      <c r="J80" s="60">
        <f t="shared" si="25"/>
        <v>1</v>
      </c>
      <c r="K80" s="60">
        <f t="shared" si="26"/>
        <v>1</v>
      </c>
    </row>
    <row r="81" spans="1:11" s="4" customFormat="1" x14ac:dyDescent="0.25">
      <c r="A81" s="11"/>
      <c r="B81" s="17" t="s">
        <v>73</v>
      </c>
      <c r="C81" s="18" t="s">
        <v>12</v>
      </c>
      <c r="D81" s="18" t="s">
        <v>12</v>
      </c>
      <c r="E81" s="18" t="s">
        <v>105</v>
      </c>
      <c r="F81" s="18" t="s">
        <v>28</v>
      </c>
      <c r="G81" s="19">
        <v>300</v>
      </c>
      <c r="H81" s="19">
        <v>300</v>
      </c>
      <c r="I81" s="19">
        <v>300</v>
      </c>
      <c r="J81" s="60">
        <f t="shared" si="25"/>
        <v>1</v>
      </c>
      <c r="K81" s="60">
        <f t="shared" si="26"/>
        <v>1</v>
      </c>
    </row>
    <row r="82" spans="1:11" s="4" customFormat="1" x14ac:dyDescent="0.25">
      <c r="A82" s="11"/>
      <c r="B82" s="17" t="s">
        <v>74</v>
      </c>
      <c r="C82" s="18" t="s">
        <v>12</v>
      </c>
      <c r="D82" s="18" t="s">
        <v>12</v>
      </c>
      <c r="E82" s="18" t="s">
        <v>105</v>
      </c>
      <c r="F82" s="18" t="s">
        <v>28</v>
      </c>
      <c r="G82" s="19">
        <v>300</v>
      </c>
      <c r="H82" s="19">
        <v>300</v>
      </c>
      <c r="I82" s="19">
        <v>300</v>
      </c>
      <c r="J82" s="60">
        <f t="shared" si="25"/>
        <v>1</v>
      </c>
      <c r="K82" s="60">
        <f t="shared" si="26"/>
        <v>1</v>
      </c>
    </row>
    <row r="83" spans="1:11" s="4" customFormat="1" ht="31.5" x14ac:dyDescent="0.25">
      <c r="A83" s="11" t="s">
        <v>106</v>
      </c>
      <c r="B83" s="12" t="s">
        <v>107</v>
      </c>
      <c r="C83" s="13" t="s">
        <v>57</v>
      </c>
      <c r="D83" s="13" t="s">
        <v>13</v>
      </c>
      <c r="E83" s="13" t="s">
        <v>108</v>
      </c>
      <c r="F83" s="13" t="s">
        <v>28</v>
      </c>
      <c r="G83" s="14">
        <f>SUM(G84:G85)</f>
        <v>584.4</v>
      </c>
      <c r="H83" s="14">
        <f t="shared" ref="H83:I83" si="28">SUM(H84:H85)</f>
        <v>584.4</v>
      </c>
      <c r="I83" s="14">
        <f t="shared" si="28"/>
        <v>584.4</v>
      </c>
      <c r="J83" s="60">
        <f t="shared" si="25"/>
        <v>1</v>
      </c>
      <c r="K83" s="60">
        <f t="shared" si="26"/>
        <v>1</v>
      </c>
    </row>
    <row r="84" spans="1:11" s="4" customFormat="1" ht="84.75" x14ac:dyDescent="0.25">
      <c r="A84" s="11"/>
      <c r="B84" s="27" t="s">
        <v>109</v>
      </c>
      <c r="C84" s="13" t="s">
        <v>57</v>
      </c>
      <c r="D84" s="13" t="s">
        <v>13</v>
      </c>
      <c r="E84" s="13" t="s">
        <v>110</v>
      </c>
      <c r="F84" s="13" t="s">
        <v>28</v>
      </c>
      <c r="G84" s="14">
        <f>584.4-350</f>
        <v>234.39999999999998</v>
      </c>
      <c r="H84" s="14">
        <f t="shared" ref="H84:I84" si="29">584.4-350</f>
        <v>234.39999999999998</v>
      </c>
      <c r="I84" s="14">
        <f t="shared" si="29"/>
        <v>234.39999999999998</v>
      </c>
      <c r="J84" s="60">
        <f t="shared" si="25"/>
        <v>1</v>
      </c>
      <c r="K84" s="60">
        <f t="shared" si="26"/>
        <v>1</v>
      </c>
    </row>
    <row r="85" spans="1:11" s="4" customFormat="1" ht="47.25" x14ac:dyDescent="0.25">
      <c r="A85" s="11"/>
      <c r="B85" s="12" t="s">
        <v>111</v>
      </c>
      <c r="C85" s="13" t="s">
        <v>57</v>
      </c>
      <c r="D85" s="13" t="s">
        <v>13</v>
      </c>
      <c r="E85" s="13" t="s">
        <v>112</v>
      </c>
      <c r="F85" s="13" t="s">
        <v>28</v>
      </c>
      <c r="G85" s="14">
        <v>350</v>
      </c>
      <c r="H85" s="14">
        <v>350</v>
      </c>
      <c r="I85" s="14">
        <v>350</v>
      </c>
      <c r="J85" s="60">
        <f t="shared" si="25"/>
        <v>1</v>
      </c>
      <c r="K85" s="60">
        <f t="shared" si="26"/>
        <v>1</v>
      </c>
    </row>
    <row r="86" spans="1:11" s="4" customFormat="1" x14ac:dyDescent="0.25">
      <c r="A86" s="11" t="s">
        <v>113</v>
      </c>
      <c r="B86" s="12" t="s">
        <v>114</v>
      </c>
      <c r="C86" s="13" t="s">
        <v>12</v>
      </c>
      <c r="D86" s="13" t="s">
        <v>66</v>
      </c>
      <c r="E86" s="13" t="s">
        <v>115</v>
      </c>
      <c r="F86" s="13" t="s">
        <v>28</v>
      </c>
      <c r="G86" s="14">
        <f>SUM(G87:G90)</f>
        <v>4005.37</v>
      </c>
      <c r="H86" s="14">
        <f t="shared" ref="H86:I86" si="30">SUM(H87:H90)</f>
        <v>4005.37</v>
      </c>
      <c r="I86" s="14">
        <f t="shared" si="30"/>
        <v>3845.6</v>
      </c>
      <c r="J86" s="60">
        <f t="shared" si="25"/>
        <v>0.96011105091414772</v>
      </c>
      <c r="K86" s="60">
        <f t="shared" si="26"/>
        <v>0.96011105091414772</v>
      </c>
    </row>
    <row r="87" spans="1:11" s="4" customFormat="1" x14ac:dyDescent="0.25">
      <c r="A87" s="7"/>
      <c r="B87" s="17" t="s">
        <v>71</v>
      </c>
      <c r="C87" s="18" t="s">
        <v>12</v>
      </c>
      <c r="D87" s="18" t="s">
        <v>66</v>
      </c>
      <c r="E87" s="18" t="s">
        <v>116</v>
      </c>
      <c r="F87" s="18" t="s">
        <v>28</v>
      </c>
      <c r="G87" s="19">
        <v>2981.12</v>
      </c>
      <c r="H87" s="19">
        <v>2981.12</v>
      </c>
      <c r="I87" s="19">
        <v>2822.21</v>
      </c>
      <c r="J87" s="60">
        <f t="shared" si="25"/>
        <v>0.94669453091455569</v>
      </c>
      <c r="K87" s="60">
        <f t="shared" si="26"/>
        <v>0.94669453091455569</v>
      </c>
    </row>
    <row r="88" spans="1:11" s="4" customFormat="1" x14ac:dyDescent="0.25">
      <c r="A88" s="11"/>
      <c r="B88" s="17" t="s">
        <v>72</v>
      </c>
      <c r="C88" s="18" t="s">
        <v>12</v>
      </c>
      <c r="D88" s="18" t="s">
        <v>66</v>
      </c>
      <c r="E88" s="18" t="s">
        <v>116</v>
      </c>
      <c r="F88" s="18" t="s">
        <v>28</v>
      </c>
      <c r="G88" s="19">
        <v>0</v>
      </c>
      <c r="H88" s="19">
        <v>0</v>
      </c>
      <c r="I88" s="19">
        <v>0</v>
      </c>
      <c r="J88" s="60"/>
      <c r="K88" s="60"/>
    </row>
    <row r="89" spans="1:11" s="4" customFormat="1" x14ac:dyDescent="0.25">
      <c r="A89" s="11"/>
      <c r="B89" s="17" t="s">
        <v>73</v>
      </c>
      <c r="C89" s="18" t="s">
        <v>12</v>
      </c>
      <c r="D89" s="18" t="s">
        <v>66</v>
      </c>
      <c r="E89" s="18" t="s">
        <v>116</v>
      </c>
      <c r="F89" s="18" t="s">
        <v>28</v>
      </c>
      <c r="G89" s="19">
        <v>0</v>
      </c>
      <c r="H89" s="19">
        <v>0</v>
      </c>
      <c r="I89" s="19">
        <v>0</v>
      </c>
      <c r="J89" s="60"/>
      <c r="K89" s="60"/>
    </row>
    <row r="90" spans="1:11" s="4" customFormat="1" x14ac:dyDescent="0.25">
      <c r="A90" s="11"/>
      <c r="B90" s="17" t="s">
        <v>74</v>
      </c>
      <c r="C90" s="18" t="s">
        <v>12</v>
      </c>
      <c r="D90" s="18" t="s">
        <v>66</v>
      </c>
      <c r="E90" s="18" t="s">
        <v>116</v>
      </c>
      <c r="F90" s="18" t="s">
        <v>28</v>
      </c>
      <c r="G90" s="19">
        <v>1024.25</v>
      </c>
      <c r="H90" s="19">
        <v>1024.25</v>
      </c>
      <c r="I90" s="19">
        <v>1023.39</v>
      </c>
      <c r="J90" s="60">
        <f t="shared" si="25"/>
        <v>0.99916036123993168</v>
      </c>
      <c r="K90" s="60">
        <f t="shared" si="26"/>
        <v>0.99916036123993168</v>
      </c>
    </row>
    <row r="91" spans="1:11" s="4" customFormat="1" ht="31.5" x14ac:dyDescent="0.25">
      <c r="A91" s="11" t="s">
        <v>117</v>
      </c>
      <c r="B91" s="12" t="s">
        <v>118</v>
      </c>
      <c r="C91" s="13" t="s">
        <v>12</v>
      </c>
      <c r="D91" s="13" t="s">
        <v>66</v>
      </c>
      <c r="E91" s="13" t="s">
        <v>119</v>
      </c>
      <c r="F91" s="13" t="s">
        <v>28</v>
      </c>
      <c r="G91" s="14">
        <f>G92+G97+G102+G103</f>
        <v>5323.1696599999996</v>
      </c>
      <c r="H91" s="14">
        <f t="shared" ref="H91:I91" si="31">H92+H97+H102+H103</f>
        <v>5323.17</v>
      </c>
      <c r="I91" s="14">
        <f t="shared" si="31"/>
        <v>4114.0599999999995</v>
      </c>
      <c r="J91" s="60">
        <f t="shared" si="25"/>
        <v>0.77285907885190341</v>
      </c>
      <c r="K91" s="60">
        <f t="shared" si="26"/>
        <v>0.77285902948806806</v>
      </c>
    </row>
    <row r="92" spans="1:11" s="4" customFormat="1" ht="153.75" x14ac:dyDescent="0.25">
      <c r="A92" s="11"/>
      <c r="B92" s="26" t="s">
        <v>120</v>
      </c>
      <c r="C92" s="13" t="s">
        <v>12</v>
      </c>
      <c r="D92" s="13" t="s">
        <v>66</v>
      </c>
      <c r="E92" s="13" t="s">
        <v>121</v>
      </c>
      <c r="F92" s="13" t="s">
        <v>28</v>
      </c>
      <c r="G92" s="14">
        <f>SUM(G93:G96)</f>
        <v>3706.9999999999995</v>
      </c>
      <c r="H92" s="14">
        <f t="shared" ref="H92:I92" si="32">SUM(H93:H96)</f>
        <v>3707</v>
      </c>
      <c r="I92" s="14">
        <f t="shared" si="32"/>
        <v>2600.46</v>
      </c>
      <c r="J92" s="60">
        <f t="shared" si="25"/>
        <v>0.70149986512004325</v>
      </c>
      <c r="K92" s="60">
        <f t="shared" si="26"/>
        <v>0.70149986512004314</v>
      </c>
    </row>
    <row r="93" spans="1:11" s="4" customFormat="1" x14ac:dyDescent="0.25">
      <c r="A93" s="11"/>
      <c r="B93" s="17" t="s">
        <v>71</v>
      </c>
      <c r="C93" s="18" t="s">
        <v>12</v>
      </c>
      <c r="D93" s="18" t="s">
        <v>66</v>
      </c>
      <c r="E93" s="18" t="s">
        <v>121</v>
      </c>
      <c r="F93" s="18" t="s">
        <v>28</v>
      </c>
      <c r="G93" s="19">
        <v>1968.3263400000001</v>
      </c>
      <c r="H93" s="19">
        <v>1968.33</v>
      </c>
      <c r="I93" s="19">
        <v>1167.74</v>
      </c>
      <c r="J93" s="60">
        <f t="shared" si="25"/>
        <v>0.59326544398120484</v>
      </c>
      <c r="K93" s="60">
        <f t="shared" si="26"/>
        <v>0.5932643408371564</v>
      </c>
    </row>
    <row r="94" spans="1:11" s="4" customFormat="1" x14ac:dyDescent="0.25">
      <c r="A94" s="11"/>
      <c r="B94" s="17" t="s">
        <v>72</v>
      </c>
      <c r="C94" s="18" t="s">
        <v>12</v>
      </c>
      <c r="D94" s="18" t="s">
        <v>66</v>
      </c>
      <c r="E94" s="18" t="s">
        <v>121</v>
      </c>
      <c r="F94" s="18" t="s">
        <v>28</v>
      </c>
      <c r="G94" s="19">
        <v>574.23169999999993</v>
      </c>
      <c r="H94" s="19">
        <v>574.23</v>
      </c>
      <c r="I94" s="19">
        <v>450.5</v>
      </c>
      <c r="J94" s="60">
        <f t="shared" si="25"/>
        <v>0.78452652474602158</v>
      </c>
      <c r="K94" s="60">
        <f t="shared" si="26"/>
        <v>0.78452884732598438</v>
      </c>
    </row>
    <row r="95" spans="1:11" s="4" customFormat="1" x14ac:dyDescent="0.25">
      <c r="A95" s="11"/>
      <c r="B95" s="17" t="s">
        <v>73</v>
      </c>
      <c r="C95" s="18" t="s">
        <v>12</v>
      </c>
      <c r="D95" s="18" t="s">
        <v>66</v>
      </c>
      <c r="E95" s="18" t="s">
        <v>121</v>
      </c>
      <c r="F95" s="18" t="s">
        <v>28</v>
      </c>
      <c r="G95" s="19">
        <v>746.82395999999994</v>
      </c>
      <c r="H95" s="19">
        <v>746.82</v>
      </c>
      <c r="I95" s="19">
        <v>632.62</v>
      </c>
      <c r="J95" s="60">
        <f t="shared" si="25"/>
        <v>0.84708048199203467</v>
      </c>
      <c r="K95" s="60">
        <f t="shared" si="26"/>
        <v>0.84708497362148838</v>
      </c>
    </row>
    <row r="96" spans="1:11" s="4" customFormat="1" x14ac:dyDescent="0.25">
      <c r="A96" s="11"/>
      <c r="B96" s="17" t="s">
        <v>74</v>
      </c>
      <c r="C96" s="18" t="s">
        <v>12</v>
      </c>
      <c r="D96" s="18" t="s">
        <v>66</v>
      </c>
      <c r="E96" s="18" t="s">
        <v>121</v>
      </c>
      <c r="F96" s="18" t="s">
        <v>28</v>
      </c>
      <c r="G96" s="19">
        <v>417.61799999999999</v>
      </c>
      <c r="H96" s="19">
        <v>417.62</v>
      </c>
      <c r="I96" s="19">
        <v>349.6</v>
      </c>
      <c r="J96" s="60">
        <f t="shared" si="25"/>
        <v>0.83712866782562056</v>
      </c>
      <c r="K96" s="60">
        <f t="shared" si="26"/>
        <v>0.83712465878070974</v>
      </c>
    </row>
    <row r="97" spans="1:11" s="4" customFormat="1" ht="26.25" x14ac:dyDescent="0.25">
      <c r="A97" s="11"/>
      <c r="B97" s="26" t="s">
        <v>122</v>
      </c>
      <c r="C97" s="13" t="s">
        <v>12</v>
      </c>
      <c r="D97" s="13" t="s">
        <v>66</v>
      </c>
      <c r="E97" s="13" t="s">
        <v>123</v>
      </c>
      <c r="F97" s="13" t="s">
        <v>28</v>
      </c>
      <c r="G97" s="14">
        <f>SUM(G98:G101)</f>
        <v>1219.5</v>
      </c>
      <c r="H97" s="14">
        <f t="shared" ref="H97:I97" si="33">SUM(H98:H101)</f>
        <v>1219.5</v>
      </c>
      <c r="I97" s="14">
        <f t="shared" si="33"/>
        <v>1118.95</v>
      </c>
      <c r="J97" s="60">
        <f t="shared" si="25"/>
        <v>0.91754817548175482</v>
      </c>
      <c r="K97" s="60">
        <f t="shared" si="26"/>
        <v>0.91754817548175482</v>
      </c>
    </row>
    <row r="98" spans="1:11" s="4" customFormat="1" x14ac:dyDescent="0.25">
      <c r="A98" s="11"/>
      <c r="B98" s="17" t="s">
        <v>71</v>
      </c>
      <c r="C98" s="18" t="s">
        <v>12</v>
      </c>
      <c r="D98" s="18" t="s">
        <v>66</v>
      </c>
      <c r="E98" s="18" t="s">
        <v>123</v>
      </c>
      <c r="F98" s="18" t="s">
        <v>28</v>
      </c>
      <c r="G98" s="19">
        <v>615.91234999999995</v>
      </c>
      <c r="H98" s="19">
        <v>615.91</v>
      </c>
      <c r="I98" s="19">
        <v>541.97</v>
      </c>
      <c r="J98" s="60">
        <f t="shared" si="25"/>
        <v>0.87994663526393013</v>
      </c>
      <c r="K98" s="60">
        <f t="shared" si="26"/>
        <v>0.87994999269373786</v>
      </c>
    </row>
    <row r="99" spans="1:11" s="4" customFormat="1" x14ac:dyDescent="0.25">
      <c r="A99" s="11"/>
      <c r="B99" s="17" t="s">
        <v>72</v>
      </c>
      <c r="C99" s="18" t="s">
        <v>12</v>
      </c>
      <c r="D99" s="18" t="s">
        <v>66</v>
      </c>
      <c r="E99" s="18" t="s">
        <v>123</v>
      </c>
      <c r="F99" s="18" t="s">
        <v>28</v>
      </c>
      <c r="G99" s="19">
        <v>181.80443</v>
      </c>
      <c r="H99" s="19">
        <v>181.8</v>
      </c>
      <c r="I99" s="19">
        <v>165.11</v>
      </c>
      <c r="J99" s="60">
        <f t="shared" si="25"/>
        <v>0.90817368971702184</v>
      </c>
      <c r="K99" s="60">
        <f t="shared" si="26"/>
        <v>0.90819581958195816</v>
      </c>
    </row>
    <row r="100" spans="1:11" s="4" customFormat="1" x14ac:dyDescent="0.25">
      <c r="A100" s="11"/>
      <c r="B100" s="17" t="s">
        <v>73</v>
      </c>
      <c r="C100" s="18" t="s">
        <v>12</v>
      </c>
      <c r="D100" s="18" t="s">
        <v>66</v>
      </c>
      <c r="E100" s="18" t="s">
        <v>123</v>
      </c>
      <c r="F100" s="18" t="s">
        <v>28</v>
      </c>
      <c r="G100" s="19">
        <v>281.07734000000005</v>
      </c>
      <c r="H100" s="19">
        <v>281.08</v>
      </c>
      <c r="I100" s="19">
        <v>272.39999999999998</v>
      </c>
      <c r="J100" s="60">
        <f t="shared" si="25"/>
        <v>0.96912828334009393</v>
      </c>
      <c r="K100" s="60">
        <f t="shared" si="26"/>
        <v>0.96911911199658463</v>
      </c>
    </row>
    <row r="101" spans="1:11" s="4" customFormat="1" x14ac:dyDescent="0.25">
      <c r="A101" s="11"/>
      <c r="B101" s="17" t="s">
        <v>74</v>
      </c>
      <c r="C101" s="18" t="s">
        <v>12</v>
      </c>
      <c r="D101" s="18" t="s">
        <v>66</v>
      </c>
      <c r="E101" s="18" t="s">
        <v>123</v>
      </c>
      <c r="F101" s="18" t="s">
        <v>28</v>
      </c>
      <c r="G101" s="19">
        <v>140.70588000000001</v>
      </c>
      <c r="H101" s="19">
        <v>140.71</v>
      </c>
      <c r="I101" s="19">
        <v>139.47</v>
      </c>
      <c r="J101" s="60">
        <f t="shared" si="25"/>
        <v>0.99121657175947442</v>
      </c>
      <c r="K101" s="60">
        <f t="shared" si="26"/>
        <v>0.991187548859356</v>
      </c>
    </row>
    <row r="102" spans="1:11" s="4" customFormat="1" x14ac:dyDescent="0.25">
      <c r="A102" s="11"/>
      <c r="B102" s="28" t="s">
        <v>124</v>
      </c>
      <c r="C102" s="13" t="s">
        <v>12</v>
      </c>
      <c r="D102" s="13" t="s">
        <v>66</v>
      </c>
      <c r="E102" s="13" t="s">
        <v>125</v>
      </c>
      <c r="F102" s="13" t="s">
        <v>95</v>
      </c>
      <c r="G102" s="14">
        <v>150</v>
      </c>
      <c r="H102" s="14">
        <v>150</v>
      </c>
      <c r="I102" s="14">
        <v>148.41</v>
      </c>
      <c r="J102" s="60">
        <f t="shared" si="25"/>
        <v>0.98939999999999995</v>
      </c>
      <c r="K102" s="60">
        <f t="shared" si="26"/>
        <v>0.98939999999999995</v>
      </c>
    </row>
    <row r="103" spans="1:11" s="4" customFormat="1" ht="63" x14ac:dyDescent="0.25">
      <c r="A103" s="11"/>
      <c r="B103" s="12" t="s">
        <v>126</v>
      </c>
      <c r="C103" s="13" t="s">
        <v>12</v>
      </c>
      <c r="D103" s="13" t="s">
        <v>66</v>
      </c>
      <c r="E103" s="13" t="s">
        <v>24</v>
      </c>
      <c r="F103" s="15" t="s">
        <v>22</v>
      </c>
      <c r="G103" s="14">
        <v>246.66965999999999</v>
      </c>
      <c r="H103" s="14">
        <v>246.67</v>
      </c>
      <c r="I103" s="14">
        <v>246.24</v>
      </c>
      <c r="J103" s="60">
        <f t="shared" si="25"/>
        <v>0.99825815627264425</v>
      </c>
      <c r="K103" s="60">
        <f t="shared" si="26"/>
        <v>0.99825678031377962</v>
      </c>
    </row>
    <row r="104" spans="1:11" s="4" customFormat="1" x14ac:dyDescent="0.25">
      <c r="A104" s="7" t="s">
        <v>127</v>
      </c>
      <c r="B104" s="8" t="s">
        <v>128</v>
      </c>
      <c r="C104" s="13" t="s">
        <v>12</v>
      </c>
      <c r="D104" s="13" t="s">
        <v>53</v>
      </c>
      <c r="E104" s="9" t="s">
        <v>9</v>
      </c>
      <c r="F104" s="13" t="s">
        <v>15</v>
      </c>
      <c r="G104" s="10">
        <f>G105+G121+G129</f>
        <v>3143.75</v>
      </c>
      <c r="H104" s="10">
        <f t="shared" ref="H104:I104" si="34">H105+H121+H129</f>
        <v>3143.75</v>
      </c>
      <c r="I104" s="10">
        <f t="shared" si="34"/>
        <v>2254.2999999999997</v>
      </c>
      <c r="J104" s="60">
        <f t="shared" si="25"/>
        <v>0.71707355864811129</v>
      </c>
      <c r="K104" s="60">
        <f t="shared" si="26"/>
        <v>0.71707355864811129</v>
      </c>
    </row>
    <row r="105" spans="1:11" s="4" customFormat="1" ht="47.25" x14ac:dyDescent="0.25">
      <c r="A105" s="11" t="s">
        <v>129</v>
      </c>
      <c r="B105" s="12" t="s">
        <v>130</v>
      </c>
      <c r="C105" s="13" t="s">
        <v>12</v>
      </c>
      <c r="D105" s="13" t="s">
        <v>66</v>
      </c>
      <c r="E105" s="13" t="s">
        <v>9</v>
      </c>
      <c r="F105" s="13" t="s">
        <v>28</v>
      </c>
      <c r="G105" s="14">
        <f>G106+G111+G116</f>
        <v>2393.75</v>
      </c>
      <c r="H105" s="14">
        <f t="shared" ref="H105:I105" si="35">H106+H111+H116</f>
        <v>2393.75</v>
      </c>
      <c r="I105" s="14">
        <f t="shared" si="35"/>
        <v>1719.4699999999998</v>
      </c>
      <c r="J105" s="60">
        <f t="shared" si="25"/>
        <v>0.71831644908616177</v>
      </c>
      <c r="K105" s="60">
        <f t="shared" si="26"/>
        <v>0.71831644908616177</v>
      </c>
    </row>
    <row r="106" spans="1:11" s="4" customFormat="1" ht="47.25" x14ac:dyDescent="0.25">
      <c r="A106" s="11"/>
      <c r="B106" s="12" t="s">
        <v>131</v>
      </c>
      <c r="C106" s="13" t="s">
        <v>12</v>
      </c>
      <c r="D106" s="13" t="s">
        <v>66</v>
      </c>
      <c r="E106" s="13" t="s">
        <v>132</v>
      </c>
      <c r="F106" s="13" t="s">
        <v>28</v>
      </c>
      <c r="G106" s="14">
        <f>SUM(G107:G110)</f>
        <v>22.9</v>
      </c>
      <c r="H106" s="14">
        <f t="shared" ref="H106:I106" si="36">SUM(H107:H110)</f>
        <v>22.9</v>
      </c>
      <c r="I106" s="14">
        <f t="shared" si="36"/>
        <v>22.84</v>
      </c>
      <c r="J106" s="60">
        <f t="shared" si="25"/>
        <v>0.99737991266375547</v>
      </c>
      <c r="K106" s="60">
        <f t="shared" si="26"/>
        <v>0.99737991266375547</v>
      </c>
    </row>
    <row r="107" spans="1:11" s="4" customFormat="1" x14ac:dyDescent="0.25">
      <c r="A107" s="11"/>
      <c r="B107" s="17" t="s">
        <v>71</v>
      </c>
      <c r="C107" s="18" t="s">
        <v>12</v>
      </c>
      <c r="D107" s="18" t="s">
        <v>66</v>
      </c>
      <c r="E107" s="18" t="s">
        <v>132</v>
      </c>
      <c r="F107" s="18" t="s">
        <v>28</v>
      </c>
      <c r="G107" s="19"/>
      <c r="H107" s="19"/>
      <c r="I107" s="19"/>
      <c r="J107" s="60"/>
      <c r="K107" s="60"/>
    </row>
    <row r="108" spans="1:11" s="4" customFormat="1" x14ac:dyDescent="0.25">
      <c r="A108" s="11"/>
      <c r="B108" s="17" t="s">
        <v>72</v>
      </c>
      <c r="C108" s="18" t="s">
        <v>12</v>
      </c>
      <c r="D108" s="18" t="s">
        <v>66</v>
      </c>
      <c r="E108" s="18" t="s">
        <v>132</v>
      </c>
      <c r="F108" s="18" t="s">
        <v>28</v>
      </c>
      <c r="G108" s="19"/>
      <c r="H108" s="19"/>
      <c r="I108" s="19"/>
      <c r="J108" s="60"/>
      <c r="K108" s="60"/>
    </row>
    <row r="109" spans="1:11" s="4" customFormat="1" x14ac:dyDescent="0.25">
      <c r="A109" s="11"/>
      <c r="B109" s="17" t="s">
        <v>73</v>
      </c>
      <c r="C109" s="18" t="s">
        <v>12</v>
      </c>
      <c r="D109" s="18" t="s">
        <v>66</v>
      </c>
      <c r="E109" s="18" t="s">
        <v>132</v>
      </c>
      <c r="F109" s="18" t="s">
        <v>28</v>
      </c>
      <c r="G109" s="19">
        <v>22.9</v>
      </c>
      <c r="H109" s="19">
        <v>22.9</v>
      </c>
      <c r="I109" s="19">
        <v>22.84</v>
      </c>
      <c r="J109" s="60">
        <f t="shared" si="25"/>
        <v>0.99737991266375547</v>
      </c>
      <c r="K109" s="60">
        <f t="shared" si="26"/>
        <v>0.99737991266375547</v>
      </c>
    </row>
    <row r="110" spans="1:11" s="4" customFormat="1" x14ac:dyDescent="0.25">
      <c r="A110" s="11"/>
      <c r="B110" s="17" t="s">
        <v>74</v>
      </c>
      <c r="C110" s="18" t="s">
        <v>12</v>
      </c>
      <c r="D110" s="18" t="s">
        <v>66</v>
      </c>
      <c r="E110" s="18" t="s">
        <v>132</v>
      </c>
      <c r="F110" s="18" t="s">
        <v>28</v>
      </c>
      <c r="G110" s="19"/>
      <c r="H110" s="19"/>
      <c r="I110" s="19"/>
      <c r="J110" s="60"/>
      <c r="K110" s="60"/>
    </row>
    <row r="111" spans="1:11" s="4" customFormat="1" ht="47.25" x14ac:dyDescent="0.25">
      <c r="A111" s="11"/>
      <c r="B111" s="12" t="s">
        <v>133</v>
      </c>
      <c r="C111" s="13" t="s">
        <v>12</v>
      </c>
      <c r="D111" s="13" t="s">
        <v>66</v>
      </c>
      <c r="E111" s="13" t="s">
        <v>134</v>
      </c>
      <c r="F111" s="13" t="s">
        <v>28</v>
      </c>
      <c r="G111" s="14">
        <f>SUM(G112:G115)</f>
        <v>223.8</v>
      </c>
      <c r="H111" s="14">
        <f t="shared" ref="H111:I111" si="37">SUM(H112:H115)</f>
        <v>223.8</v>
      </c>
      <c r="I111" s="14">
        <f t="shared" si="37"/>
        <v>223.74</v>
      </c>
      <c r="J111" s="60">
        <f t="shared" si="25"/>
        <v>0.99973190348525465</v>
      </c>
      <c r="K111" s="60">
        <f t="shared" si="26"/>
        <v>0.99973190348525465</v>
      </c>
    </row>
    <row r="112" spans="1:11" s="4" customFormat="1" x14ac:dyDescent="0.25">
      <c r="A112" s="11"/>
      <c r="B112" s="17" t="s">
        <v>71</v>
      </c>
      <c r="C112" s="18" t="s">
        <v>12</v>
      </c>
      <c r="D112" s="18" t="s">
        <v>66</v>
      </c>
      <c r="E112" s="18" t="s">
        <v>134</v>
      </c>
      <c r="F112" s="18" t="s">
        <v>28</v>
      </c>
      <c r="G112" s="19"/>
      <c r="H112" s="19"/>
      <c r="I112" s="19"/>
      <c r="J112" s="60"/>
      <c r="K112" s="60"/>
    </row>
    <row r="113" spans="1:11" s="4" customFormat="1" x14ac:dyDescent="0.25">
      <c r="A113" s="11"/>
      <c r="B113" s="17" t="s">
        <v>72</v>
      </c>
      <c r="C113" s="18" t="s">
        <v>12</v>
      </c>
      <c r="D113" s="18" t="s">
        <v>66</v>
      </c>
      <c r="E113" s="18" t="s">
        <v>134</v>
      </c>
      <c r="F113" s="18" t="s">
        <v>28</v>
      </c>
      <c r="G113" s="19"/>
      <c r="H113" s="19"/>
      <c r="I113" s="19"/>
      <c r="J113" s="60"/>
      <c r="K113" s="60"/>
    </row>
    <row r="114" spans="1:11" s="4" customFormat="1" x14ac:dyDescent="0.25">
      <c r="A114" s="11"/>
      <c r="B114" s="17" t="s">
        <v>73</v>
      </c>
      <c r="C114" s="18" t="s">
        <v>12</v>
      </c>
      <c r="D114" s="18" t="s">
        <v>66</v>
      </c>
      <c r="E114" s="18" t="s">
        <v>134</v>
      </c>
      <c r="F114" s="18" t="s">
        <v>28</v>
      </c>
      <c r="G114" s="19"/>
      <c r="H114" s="19"/>
      <c r="I114" s="19"/>
      <c r="J114" s="60"/>
      <c r="K114" s="60"/>
    </row>
    <row r="115" spans="1:11" s="4" customFormat="1" x14ac:dyDescent="0.25">
      <c r="A115" s="11"/>
      <c r="B115" s="17" t="s">
        <v>74</v>
      </c>
      <c r="C115" s="18" t="s">
        <v>12</v>
      </c>
      <c r="D115" s="18" t="s">
        <v>66</v>
      </c>
      <c r="E115" s="18" t="s">
        <v>134</v>
      </c>
      <c r="F115" s="18" t="s">
        <v>28</v>
      </c>
      <c r="G115" s="19">
        <v>223.8</v>
      </c>
      <c r="H115" s="19">
        <v>223.8</v>
      </c>
      <c r="I115" s="19">
        <v>223.74</v>
      </c>
      <c r="J115" s="60">
        <f t="shared" si="25"/>
        <v>0.99973190348525465</v>
      </c>
      <c r="K115" s="60">
        <f t="shared" si="26"/>
        <v>0.99973190348525465</v>
      </c>
    </row>
    <row r="116" spans="1:11" s="4" customFormat="1" ht="126" x14ac:dyDescent="0.25">
      <c r="A116" s="11"/>
      <c r="B116" s="24" t="s">
        <v>135</v>
      </c>
      <c r="C116" s="13" t="s">
        <v>56</v>
      </c>
      <c r="D116" s="13" t="s">
        <v>223</v>
      </c>
      <c r="E116" s="13" t="s">
        <v>60</v>
      </c>
      <c r="F116" s="13" t="s">
        <v>28</v>
      </c>
      <c r="G116" s="14">
        <f>SUM(G117:G120)</f>
        <v>2147.0500000000002</v>
      </c>
      <c r="H116" s="14">
        <f t="shared" ref="H116:I116" si="38">SUM(H117:H120)</f>
        <v>2147.0500000000002</v>
      </c>
      <c r="I116" s="14">
        <f t="shared" si="38"/>
        <v>1472.8899999999999</v>
      </c>
      <c r="J116" s="60">
        <f t="shared" si="25"/>
        <v>0.68600638084814036</v>
      </c>
      <c r="K116" s="60">
        <f t="shared" si="26"/>
        <v>0.68600638084814036</v>
      </c>
    </row>
    <row r="117" spans="1:11" s="4" customFormat="1" x14ac:dyDescent="0.25">
      <c r="A117" s="11"/>
      <c r="B117" s="17" t="s">
        <v>71</v>
      </c>
      <c r="C117" s="18" t="s">
        <v>56</v>
      </c>
      <c r="D117" s="18" t="s">
        <v>223</v>
      </c>
      <c r="E117" s="18" t="s">
        <v>60</v>
      </c>
      <c r="F117" s="18" t="s">
        <v>28</v>
      </c>
      <c r="G117" s="19"/>
      <c r="H117" s="19"/>
      <c r="I117" s="19"/>
      <c r="J117" s="60"/>
      <c r="K117" s="60"/>
    </row>
    <row r="118" spans="1:11" s="4" customFormat="1" x14ac:dyDescent="0.25">
      <c r="A118" s="11"/>
      <c r="B118" s="17" t="s">
        <v>72</v>
      </c>
      <c r="C118" s="18" t="s">
        <v>56</v>
      </c>
      <c r="D118" s="18" t="s">
        <v>223</v>
      </c>
      <c r="E118" s="18" t="s">
        <v>60</v>
      </c>
      <c r="F118" s="18" t="s">
        <v>28</v>
      </c>
      <c r="G118" s="19">
        <v>616.17999999999995</v>
      </c>
      <c r="H118" s="19">
        <v>616.17999999999995</v>
      </c>
      <c r="I118" s="19">
        <v>578.6</v>
      </c>
      <c r="J118" s="60">
        <f t="shared" si="25"/>
        <v>0.93901132785874264</v>
      </c>
      <c r="K118" s="60">
        <f t="shared" si="26"/>
        <v>0.93901132785874264</v>
      </c>
    </row>
    <row r="119" spans="1:11" s="4" customFormat="1" x14ac:dyDescent="0.25">
      <c r="A119" s="11"/>
      <c r="B119" s="17" t="s">
        <v>73</v>
      </c>
      <c r="C119" s="18" t="s">
        <v>56</v>
      </c>
      <c r="D119" s="18" t="s">
        <v>223</v>
      </c>
      <c r="E119" s="18" t="s">
        <v>60</v>
      </c>
      <c r="F119" s="18" t="s">
        <v>28</v>
      </c>
      <c r="G119" s="19">
        <v>956.41</v>
      </c>
      <c r="H119" s="19">
        <v>956.41</v>
      </c>
      <c r="I119" s="19">
        <v>710.9</v>
      </c>
      <c r="J119" s="60">
        <f t="shared" si="25"/>
        <v>0.74330046737277944</v>
      </c>
      <c r="K119" s="60">
        <f t="shared" si="26"/>
        <v>0.74330046737277944</v>
      </c>
    </row>
    <row r="120" spans="1:11" s="4" customFormat="1" x14ac:dyDescent="0.25">
      <c r="A120" s="11"/>
      <c r="B120" s="17" t="s">
        <v>74</v>
      </c>
      <c r="C120" s="18" t="s">
        <v>56</v>
      </c>
      <c r="D120" s="18" t="s">
        <v>223</v>
      </c>
      <c r="E120" s="18" t="s">
        <v>60</v>
      </c>
      <c r="F120" s="18" t="s">
        <v>28</v>
      </c>
      <c r="G120" s="19">
        <v>574.46</v>
      </c>
      <c r="H120" s="19">
        <v>574.46</v>
      </c>
      <c r="I120" s="19">
        <v>183.39</v>
      </c>
      <c r="J120" s="60">
        <f t="shared" si="25"/>
        <v>0.31923893743689724</v>
      </c>
      <c r="K120" s="60">
        <f t="shared" si="26"/>
        <v>0.31923893743689724</v>
      </c>
    </row>
    <row r="121" spans="1:11" s="4" customFormat="1" ht="31.5" x14ac:dyDescent="0.25">
      <c r="A121" s="11" t="s">
        <v>136</v>
      </c>
      <c r="B121" s="12" t="s">
        <v>137</v>
      </c>
      <c r="C121" s="13" t="s">
        <v>12</v>
      </c>
      <c r="D121" s="13" t="s">
        <v>138</v>
      </c>
      <c r="E121" s="13" t="s">
        <v>454</v>
      </c>
      <c r="F121" s="13" t="s">
        <v>28</v>
      </c>
      <c r="G121" s="14">
        <f>SUM(G122:G128)</f>
        <v>700</v>
      </c>
      <c r="H121" s="14">
        <f t="shared" ref="H121:I121" si="39">SUM(H122:H128)</f>
        <v>700</v>
      </c>
      <c r="I121" s="14">
        <f t="shared" si="39"/>
        <v>484.83</v>
      </c>
      <c r="J121" s="60">
        <f t="shared" si="25"/>
        <v>0.69261428571428574</v>
      </c>
      <c r="K121" s="60">
        <f t="shared" si="26"/>
        <v>0.69261428571428574</v>
      </c>
    </row>
    <row r="122" spans="1:11" s="4" customFormat="1" x14ac:dyDescent="0.25">
      <c r="A122" s="16"/>
      <c r="B122" s="17" t="s">
        <v>71</v>
      </c>
      <c r="C122" s="18" t="s">
        <v>12</v>
      </c>
      <c r="D122" s="18" t="s">
        <v>138</v>
      </c>
      <c r="E122" s="18" t="s">
        <v>454</v>
      </c>
      <c r="F122" s="18" t="s">
        <v>28</v>
      </c>
      <c r="G122" s="19">
        <v>100</v>
      </c>
      <c r="H122" s="19">
        <v>100</v>
      </c>
      <c r="I122" s="19">
        <v>43.2</v>
      </c>
      <c r="J122" s="60">
        <f t="shared" si="25"/>
        <v>0.43200000000000005</v>
      </c>
      <c r="K122" s="60">
        <f t="shared" si="26"/>
        <v>0.43200000000000005</v>
      </c>
    </row>
    <row r="123" spans="1:11" s="4" customFormat="1" x14ac:dyDescent="0.25">
      <c r="A123" s="16"/>
      <c r="B123" s="17" t="s">
        <v>72</v>
      </c>
      <c r="C123" s="18" t="s">
        <v>12</v>
      </c>
      <c r="D123" s="18" t="s">
        <v>138</v>
      </c>
      <c r="E123" s="18" t="s">
        <v>454</v>
      </c>
      <c r="F123" s="18" t="s">
        <v>28</v>
      </c>
      <c r="G123" s="19">
        <v>100</v>
      </c>
      <c r="H123" s="19">
        <v>100</v>
      </c>
      <c r="I123" s="19">
        <v>90.15</v>
      </c>
      <c r="J123" s="60">
        <f t="shared" si="25"/>
        <v>0.90150000000000008</v>
      </c>
      <c r="K123" s="60">
        <f t="shared" si="26"/>
        <v>0.90150000000000008</v>
      </c>
    </row>
    <row r="124" spans="1:11" s="4" customFormat="1" x14ac:dyDescent="0.25">
      <c r="A124" s="16"/>
      <c r="B124" s="17" t="s">
        <v>73</v>
      </c>
      <c r="C124" s="18" t="s">
        <v>12</v>
      </c>
      <c r="D124" s="18" t="s">
        <v>138</v>
      </c>
      <c r="E124" s="18" t="s">
        <v>454</v>
      </c>
      <c r="F124" s="18" t="s">
        <v>28</v>
      </c>
      <c r="G124" s="19">
        <v>100</v>
      </c>
      <c r="H124" s="19">
        <v>100</v>
      </c>
      <c r="I124" s="19">
        <v>99</v>
      </c>
      <c r="J124" s="60">
        <f t="shared" si="25"/>
        <v>0.99</v>
      </c>
      <c r="K124" s="60">
        <f t="shared" si="26"/>
        <v>0.99</v>
      </c>
    </row>
    <row r="125" spans="1:11" s="4" customFormat="1" x14ac:dyDescent="0.25">
      <c r="A125" s="16"/>
      <c r="B125" s="17" t="s">
        <v>74</v>
      </c>
      <c r="C125" s="18" t="s">
        <v>12</v>
      </c>
      <c r="D125" s="18" t="s">
        <v>138</v>
      </c>
      <c r="E125" s="18" t="s">
        <v>454</v>
      </c>
      <c r="F125" s="18" t="s">
        <v>28</v>
      </c>
      <c r="G125" s="19">
        <v>100</v>
      </c>
      <c r="H125" s="19">
        <v>100</v>
      </c>
      <c r="I125" s="19">
        <v>100</v>
      </c>
      <c r="J125" s="60">
        <f t="shared" si="25"/>
        <v>1</v>
      </c>
      <c r="K125" s="60">
        <f t="shared" si="26"/>
        <v>1</v>
      </c>
    </row>
    <row r="126" spans="1:11" s="22" customFormat="1" x14ac:dyDescent="0.25">
      <c r="A126" s="16"/>
      <c r="B126" s="17" t="s">
        <v>34</v>
      </c>
      <c r="C126" s="18" t="s">
        <v>12</v>
      </c>
      <c r="D126" s="18" t="s">
        <v>138</v>
      </c>
      <c r="E126" s="18" t="s">
        <v>454</v>
      </c>
      <c r="F126" s="18" t="s">
        <v>28</v>
      </c>
      <c r="G126" s="19">
        <v>100</v>
      </c>
      <c r="H126" s="19">
        <v>100</v>
      </c>
      <c r="I126" s="19">
        <v>51.63</v>
      </c>
      <c r="J126" s="60">
        <f t="shared" si="25"/>
        <v>0.51629999999999998</v>
      </c>
      <c r="K126" s="60">
        <f t="shared" si="26"/>
        <v>0.51629999999999998</v>
      </c>
    </row>
    <row r="127" spans="1:11" s="22" customFormat="1" x14ac:dyDescent="0.25">
      <c r="A127" s="16"/>
      <c r="B127" s="17" t="s">
        <v>41</v>
      </c>
      <c r="C127" s="18" t="s">
        <v>12</v>
      </c>
      <c r="D127" s="18" t="s">
        <v>138</v>
      </c>
      <c r="E127" s="18" t="s">
        <v>454</v>
      </c>
      <c r="F127" s="18" t="s">
        <v>28</v>
      </c>
      <c r="G127" s="19">
        <v>100</v>
      </c>
      <c r="H127" s="19">
        <v>100</v>
      </c>
      <c r="I127" s="19">
        <v>86.33</v>
      </c>
      <c r="J127" s="60">
        <f t="shared" si="25"/>
        <v>0.86329999999999996</v>
      </c>
      <c r="K127" s="60">
        <f t="shared" si="26"/>
        <v>0.86329999999999996</v>
      </c>
    </row>
    <row r="128" spans="1:11" s="22" customFormat="1" x14ac:dyDescent="0.25">
      <c r="A128" s="16"/>
      <c r="B128" s="17" t="s">
        <v>42</v>
      </c>
      <c r="C128" s="18" t="s">
        <v>12</v>
      </c>
      <c r="D128" s="18" t="s">
        <v>138</v>
      </c>
      <c r="E128" s="18" t="s">
        <v>454</v>
      </c>
      <c r="F128" s="18" t="s">
        <v>28</v>
      </c>
      <c r="G128" s="19">
        <v>100</v>
      </c>
      <c r="H128" s="19">
        <v>100</v>
      </c>
      <c r="I128" s="19">
        <v>14.52</v>
      </c>
      <c r="J128" s="60">
        <f t="shared" si="25"/>
        <v>0.1452</v>
      </c>
      <c r="K128" s="60">
        <f t="shared" si="26"/>
        <v>0.1452</v>
      </c>
    </row>
    <row r="129" spans="1:11" s="4" customFormat="1" ht="47.25" x14ac:dyDescent="0.25">
      <c r="A129" s="11" t="s">
        <v>139</v>
      </c>
      <c r="B129" s="12" t="s">
        <v>140</v>
      </c>
      <c r="C129" s="13" t="s">
        <v>12</v>
      </c>
      <c r="D129" s="13" t="s">
        <v>93</v>
      </c>
      <c r="E129" s="13" t="s">
        <v>141</v>
      </c>
      <c r="F129" s="13" t="s">
        <v>95</v>
      </c>
      <c r="G129" s="14">
        <v>50</v>
      </c>
      <c r="H129" s="14">
        <v>50</v>
      </c>
      <c r="I129" s="14">
        <v>50</v>
      </c>
      <c r="J129" s="60">
        <f t="shared" si="25"/>
        <v>1</v>
      </c>
      <c r="K129" s="60">
        <f t="shared" si="26"/>
        <v>1</v>
      </c>
    </row>
    <row r="130" spans="1:11" s="67" customFormat="1" ht="47.25" x14ac:dyDescent="0.25">
      <c r="A130" s="62" t="s">
        <v>142</v>
      </c>
      <c r="B130" s="63" t="s">
        <v>143</v>
      </c>
      <c r="C130" s="64" t="s">
        <v>53</v>
      </c>
      <c r="D130" s="64" t="s">
        <v>53</v>
      </c>
      <c r="E130" s="64" t="s">
        <v>144</v>
      </c>
      <c r="F130" s="64" t="s">
        <v>15</v>
      </c>
      <c r="G130" s="65">
        <f>G131+G138+G143+G150+G154</f>
        <v>74322.13854</v>
      </c>
      <c r="H130" s="65">
        <f t="shared" ref="H130:I130" si="40">H131+H138+H143+H150+H154</f>
        <v>74392.14</v>
      </c>
      <c r="I130" s="65">
        <f t="shared" si="40"/>
        <v>74159.989999999991</v>
      </c>
      <c r="J130" s="66">
        <f t="shared" si="25"/>
        <v>0.99781830093717305</v>
      </c>
      <c r="K130" s="66">
        <f t="shared" si="26"/>
        <v>0.99687937462210374</v>
      </c>
    </row>
    <row r="131" spans="1:11" s="4" customFormat="1" ht="31.5" x14ac:dyDescent="0.25">
      <c r="A131" s="7"/>
      <c r="B131" s="8" t="s">
        <v>145</v>
      </c>
      <c r="C131" s="9" t="s">
        <v>146</v>
      </c>
      <c r="D131" s="9" t="s">
        <v>13</v>
      </c>
      <c r="E131" s="9" t="s">
        <v>147</v>
      </c>
      <c r="F131" s="9" t="s">
        <v>15</v>
      </c>
      <c r="G131" s="10">
        <f>SUM(G132:G137)</f>
        <v>18626.810000000001</v>
      </c>
      <c r="H131" s="10">
        <f t="shared" ref="H131:I131" si="41">SUM(H132:H137)</f>
        <v>18626.810000000001</v>
      </c>
      <c r="I131" s="10">
        <f t="shared" si="41"/>
        <v>18547.899999999998</v>
      </c>
      <c r="J131" s="60">
        <f t="shared" si="25"/>
        <v>0.99576363317175598</v>
      </c>
      <c r="K131" s="60">
        <f t="shared" si="26"/>
        <v>0.99576363317175598</v>
      </c>
    </row>
    <row r="132" spans="1:11" s="4" customFormat="1" x14ac:dyDescent="0.25">
      <c r="A132" s="11"/>
      <c r="B132" s="12" t="s">
        <v>148</v>
      </c>
      <c r="C132" s="13" t="s">
        <v>146</v>
      </c>
      <c r="D132" s="13" t="s">
        <v>13</v>
      </c>
      <c r="E132" s="13" t="s">
        <v>149</v>
      </c>
      <c r="F132" s="13" t="s">
        <v>36</v>
      </c>
      <c r="G132" s="14">
        <v>18246.810000000001</v>
      </c>
      <c r="H132" s="14">
        <v>18246.810000000001</v>
      </c>
      <c r="I132" s="14">
        <v>18246.8</v>
      </c>
      <c r="J132" s="60">
        <f t="shared" si="25"/>
        <v>0.99999945195899986</v>
      </c>
      <c r="K132" s="60">
        <f t="shared" si="26"/>
        <v>0.99999945195899986</v>
      </c>
    </row>
    <row r="133" spans="1:11" s="4" customFormat="1" ht="31.5" x14ac:dyDescent="0.25">
      <c r="A133" s="11"/>
      <c r="B133" s="12" t="s">
        <v>150</v>
      </c>
      <c r="C133" s="13" t="s">
        <v>146</v>
      </c>
      <c r="D133" s="13" t="s">
        <v>13</v>
      </c>
      <c r="E133" s="13" t="s">
        <v>151</v>
      </c>
      <c r="F133" s="13" t="s">
        <v>28</v>
      </c>
      <c r="G133" s="14">
        <v>150</v>
      </c>
      <c r="H133" s="14">
        <v>150</v>
      </c>
      <c r="I133" s="14">
        <v>71.099999999999994</v>
      </c>
      <c r="J133" s="60">
        <f t="shared" si="25"/>
        <v>0.47399999999999998</v>
      </c>
      <c r="K133" s="60">
        <f t="shared" si="26"/>
        <v>0.47399999999999998</v>
      </c>
    </row>
    <row r="134" spans="1:11" s="4" customFormat="1" x14ac:dyDescent="0.25">
      <c r="A134" s="11"/>
      <c r="B134" s="12" t="s">
        <v>152</v>
      </c>
      <c r="C134" s="13" t="s">
        <v>146</v>
      </c>
      <c r="D134" s="13" t="s">
        <v>13</v>
      </c>
      <c r="E134" s="13" t="s">
        <v>153</v>
      </c>
      <c r="F134" s="13" t="s">
        <v>28</v>
      </c>
      <c r="G134" s="14">
        <v>97</v>
      </c>
      <c r="H134" s="14">
        <v>97</v>
      </c>
      <c r="I134" s="14">
        <v>97</v>
      </c>
      <c r="J134" s="60">
        <f t="shared" si="25"/>
        <v>1</v>
      </c>
      <c r="K134" s="60">
        <f t="shared" si="26"/>
        <v>1</v>
      </c>
    </row>
    <row r="135" spans="1:11" s="4" customFormat="1" ht="47.25" x14ac:dyDescent="0.25">
      <c r="A135" s="11"/>
      <c r="B135" s="12" t="s">
        <v>154</v>
      </c>
      <c r="C135" s="13" t="s">
        <v>146</v>
      </c>
      <c r="D135" s="13" t="s">
        <v>13</v>
      </c>
      <c r="E135" s="13" t="s">
        <v>155</v>
      </c>
      <c r="F135" s="13" t="s">
        <v>28</v>
      </c>
      <c r="G135" s="14">
        <v>79</v>
      </c>
      <c r="H135" s="14">
        <v>79</v>
      </c>
      <c r="I135" s="14">
        <v>79</v>
      </c>
      <c r="J135" s="60">
        <f t="shared" ref="J135:J200" si="42">I135/G135</f>
        <v>1</v>
      </c>
      <c r="K135" s="60">
        <f t="shared" ref="K135:K200" si="43">I135/H135</f>
        <v>1</v>
      </c>
    </row>
    <row r="136" spans="1:11" s="4" customFormat="1" ht="47.25" x14ac:dyDescent="0.25">
      <c r="A136" s="11"/>
      <c r="B136" s="12" t="s">
        <v>156</v>
      </c>
      <c r="C136" s="13" t="s">
        <v>146</v>
      </c>
      <c r="D136" s="13" t="s">
        <v>13</v>
      </c>
      <c r="E136" s="13" t="s">
        <v>157</v>
      </c>
      <c r="F136" s="13" t="s">
        <v>28</v>
      </c>
      <c r="G136" s="14">
        <v>33</v>
      </c>
      <c r="H136" s="14">
        <v>33</v>
      </c>
      <c r="I136" s="14">
        <v>33</v>
      </c>
      <c r="J136" s="60">
        <f t="shared" si="42"/>
        <v>1</v>
      </c>
      <c r="K136" s="60">
        <f t="shared" si="43"/>
        <v>1</v>
      </c>
    </row>
    <row r="137" spans="1:11" s="4" customFormat="1" ht="47.25" x14ac:dyDescent="0.25">
      <c r="A137" s="11"/>
      <c r="B137" s="12" t="s">
        <v>158</v>
      </c>
      <c r="C137" s="13" t="s">
        <v>146</v>
      </c>
      <c r="D137" s="13" t="s">
        <v>13</v>
      </c>
      <c r="E137" s="13" t="s">
        <v>147</v>
      </c>
      <c r="F137" s="15" t="s">
        <v>28</v>
      </c>
      <c r="G137" s="14">
        <v>21</v>
      </c>
      <c r="H137" s="14">
        <v>21</v>
      </c>
      <c r="I137" s="14">
        <v>21</v>
      </c>
      <c r="J137" s="60">
        <f t="shared" si="42"/>
        <v>1</v>
      </c>
      <c r="K137" s="60">
        <f t="shared" si="43"/>
        <v>1</v>
      </c>
    </row>
    <row r="138" spans="1:11" s="4" customFormat="1" x14ac:dyDescent="0.25">
      <c r="A138" s="7"/>
      <c r="B138" s="8" t="s">
        <v>159</v>
      </c>
      <c r="C138" s="9" t="s">
        <v>146</v>
      </c>
      <c r="D138" s="9" t="s">
        <v>13</v>
      </c>
      <c r="E138" s="9" t="s">
        <v>160</v>
      </c>
      <c r="F138" s="29" t="s">
        <v>15</v>
      </c>
      <c r="G138" s="10">
        <f>SUM(G139:G142)</f>
        <v>3153.34</v>
      </c>
      <c r="H138" s="10">
        <f t="shared" ref="H138:I138" si="44">SUM(H139:H142)</f>
        <v>3153.34</v>
      </c>
      <c r="I138" s="10">
        <f t="shared" si="44"/>
        <v>3153.34</v>
      </c>
      <c r="J138" s="60">
        <f t="shared" si="42"/>
        <v>1</v>
      </c>
      <c r="K138" s="60">
        <f t="shared" si="43"/>
        <v>1</v>
      </c>
    </row>
    <row r="139" spans="1:11" s="4" customFormat="1" x14ac:dyDescent="0.25">
      <c r="A139" s="30"/>
      <c r="B139" s="12" t="s">
        <v>148</v>
      </c>
      <c r="C139" s="13" t="s">
        <v>146</v>
      </c>
      <c r="D139" s="13" t="s">
        <v>13</v>
      </c>
      <c r="E139" s="13" t="s">
        <v>161</v>
      </c>
      <c r="F139" s="15" t="s">
        <v>36</v>
      </c>
      <c r="G139" s="14">
        <v>3153.34</v>
      </c>
      <c r="H139" s="14">
        <v>3153.34</v>
      </c>
      <c r="I139" s="14">
        <v>3153.34</v>
      </c>
      <c r="J139" s="60">
        <f t="shared" si="42"/>
        <v>1</v>
      </c>
      <c r="K139" s="60">
        <f t="shared" si="43"/>
        <v>1</v>
      </c>
    </row>
    <row r="140" spans="1:11" s="4" customFormat="1" ht="47.25" x14ac:dyDescent="0.25">
      <c r="A140" s="11"/>
      <c r="B140" s="12" t="s">
        <v>154</v>
      </c>
      <c r="C140" s="31" t="s">
        <v>146</v>
      </c>
      <c r="D140" s="31" t="s">
        <v>13</v>
      </c>
      <c r="E140" s="31" t="s">
        <v>155</v>
      </c>
      <c r="F140" s="32" t="s">
        <v>28</v>
      </c>
      <c r="G140" s="33">
        <v>0</v>
      </c>
      <c r="H140" s="33">
        <v>0</v>
      </c>
      <c r="I140" s="33">
        <v>0</v>
      </c>
      <c r="J140" s="60" t="e">
        <f t="shared" si="42"/>
        <v>#DIV/0!</v>
      </c>
      <c r="K140" s="60" t="e">
        <f t="shared" si="43"/>
        <v>#DIV/0!</v>
      </c>
    </row>
    <row r="141" spans="1:11" s="4" customFormat="1" ht="47.25" x14ac:dyDescent="0.25">
      <c r="A141" s="11"/>
      <c r="B141" s="12" t="s">
        <v>156</v>
      </c>
      <c r="C141" s="31" t="s">
        <v>146</v>
      </c>
      <c r="D141" s="31" t="s">
        <v>13</v>
      </c>
      <c r="E141" s="31" t="s">
        <v>157</v>
      </c>
      <c r="F141" s="32" t="s">
        <v>28</v>
      </c>
      <c r="G141" s="33">
        <v>0</v>
      </c>
      <c r="H141" s="33">
        <v>0</v>
      </c>
      <c r="I141" s="33">
        <v>0</v>
      </c>
      <c r="J141" s="60" t="e">
        <f t="shared" si="42"/>
        <v>#DIV/0!</v>
      </c>
      <c r="K141" s="60" t="e">
        <f t="shared" si="43"/>
        <v>#DIV/0!</v>
      </c>
    </row>
    <row r="142" spans="1:11" s="4" customFormat="1" ht="47.25" x14ac:dyDescent="0.25">
      <c r="A142" s="11"/>
      <c r="B142" s="12" t="s">
        <v>158</v>
      </c>
      <c r="C142" s="31" t="s">
        <v>146</v>
      </c>
      <c r="D142" s="31" t="s">
        <v>13</v>
      </c>
      <c r="E142" s="31" t="s">
        <v>162</v>
      </c>
      <c r="F142" s="32" t="s">
        <v>28</v>
      </c>
      <c r="G142" s="33">
        <v>0</v>
      </c>
      <c r="H142" s="33">
        <v>0</v>
      </c>
      <c r="I142" s="33">
        <v>0</v>
      </c>
      <c r="J142" s="60" t="e">
        <f t="shared" si="42"/>
        <v>#DIV/0!</v>
      </c>
      <c r="K142" s="60" t="e">
        <f t="shared" si="43"/>
        <v>#DIV/0!</v>
      </c>
    </row>
    <row r="143" spans="1:11" s="4" customFormat="1" ht="31.5" x14ac:dyDescent="0.25">
      <c r="A143" s="7"/>
      <c r="B143" s="8" t="s">
        <v>163</v>
      </c>
      <c r="C143" s="9" t="s">
        <v>146</v>
      </c>
      <c r="D143" s="9" t="s">
        <v>13</v>
      </c>
      <c r="E143" s="9" t="s">
        <v>164</v>
      </c>
      <c r="F143" s="29" t="s">
        <v>15</v>
      </c>
      <c r="G143" s="10">
        <f>SUM(G144:G149)</f>
        <v>25858.35</v>
      </c>
      <c r="H143" s="10">
        <f t="shared" ref="H143:I143" si="45">SUM(H144:H149)</f>
        <v>25858.35</v>
      </c>
      <c r="I143" s="10">
        <f t="shared" si="45"/>
        <v>25766.019999999997</v>
      </c>
      <c r="J143" s="60">
        <f t="shared" si="42"/>
        <v>0.99642939321341073</v>
      </c>
      <c r="K143" s="60">
        <f t="shared" si="43"/>
        <v>0.99642939321341073</v>
      </c>
    </row>
    <row r="144" spans="1:11" s="4" customFormat="1" x14ac:dyDescent="0.25">
      <c r="A144" s="11"/>
      <c r="B144" s="12" t="s">
        <v>148</v>
      </c>
      <c r="C144" s="31" t="s">
        <v>146</v>
      </c>
      <c r="D144" s="31" t="s">
        <v>13</v>
      </c>
      <c r="E144" s="31" t="s">
        <v>165</v>
      </c>
      <c r="F144" s="32" t="s">
        <v>36</v>
      </c>
      <c r="G144" s="33">
        <v>24973.35</v>
      </c>
      <c r="H144" s="33">
        <v>24973.35</v>
      </c>
      <c r="I144" s="33">
        <v>24973.35</v>
      </c>
      <c r="J144" s="60">
        <f t="shared" si="42"/>
        <v>1</v>
      </c>
      <c r="K144" s="60">
        <f t="shared" si="43"/>
        <v>1</v>
      </c>
    </row>
    <row r="145" spans="1:11" s="4" customFormat="1" ht="31.5" x14ac:dyDescent="0.25">
      <c r="A145" s="11"/>
      <c r="B145" s="12" t="s">
        <v>150</v>
      </c>
      <c r="C145" s="31" t="s">
        <v>146</v>
      </c>
      <c r="D145" s="31" t="s">
        <v>13</v>
      </c>
      <c r="E145" s="31" t="s">
        <v>151</v>
      </c>
      <c r="F145" s="32" t="s">
        <v>28</v>
      </c>
      <c r="G145" s="33">
        <v>150</v>
      </c>
      <c r="H145" s="33">
        <v>150</v>
      </c>
      <c r="I145" s="33">
        <v>61.75</v>
      </c>
      <c r="J145" s="60">
        <f t="shared" si="42"/>
        <v>0.41166666666666668</v>
      </c>
      <c r="K145" s="60">
        <f t="shared" si="43"/>
        <v>0.41166666666666668</v>
      </c>
    </row>
    <row r="146" spans="1:11" s="4" customFormat="1" x14ac:dyDescent="0.25">
      <c r="A146" s="11"/>
      <c r="B146" s="12" t="s">
        <v>152</v>
      </c>
      <c r="C146" s="31" t="s">
        <v>146</v>
      </c>
      <c r="D146" s="31" t="s">
        <v>13</v>
      </c>
      <c r="E146" s="31" t="s">
        <v>153</v>
      </c>
      <c r="F146" s="32" t="s">
        <v>28</v>
      </c>
      <c r="G146" s="33">
        <v>460</v>
      </c>
      <c r="H146" s="33">
        <v>460</v>
      </c>
      <c r="I146" s="33">
        <v>455.92</v>
      </c>
      <c r="J146" s="60">
        <f t="shared" si="42"/>
        <v>0.99113043478260876</v>
      </c>
      <c r="K146" s="60">
        <f t="shared" si="43"/>
        <v>0.99113043478260876</v>
      </c>
    </row>
    <row r="147" spans="1:11" s="4" customFormat="1" ht="47.25" x14ac:dyDescent="0.25">
      <c r="A147" s="11"/>
      <c r="B147" s="12" t="s">
        <v>154</v>
      </c>
      <c r="C147" s="31" t="s">
        <v>146</v>
      </c>
      <c r="D147" s="31" t="s">
        <v>13</v>
      </c>
      <c r="E147" s="31" t="s">
        <v>155</v>
      </c>
      <c r="F147" s="32" t="s">
        <v>28</v>
      </c>
      <c r="G147" s="33">
        <v>100</v>
      </c>
      <c r="H147" s="33">
        <v>100</v>
      </c>
      <c r="I147" s="33">
        <v>100</v>
      </c>
      <c r="J147" s="60">
        <f t="shared" si="42"/>
        <v>1</v>
      </c>
      <c r="K147" s="60">
        <f t="shared" si="43"/>
        <v>1</v>
      </c>
    </row>
    <row r="148" spans="1:11" s="4" customFormat="1" ht="47.25" x14ac:dyDescent="0.25">
      <c r="A148" s="11"/>
      <c r="B148" s="12" t="s">
        <v>156</v>
      </c>
      <c r="C148" s="31" t="s">
        <v>146</v>
      </c>
      <c r="D148" s="31" t="s">
        <v>13</v>
      </c>
      <c r="E148" s="31" t="s">
        <v>157</v>
      </c>
      <c r="F148" s="32" t="s">
        <v>28</v>
      </c>
      <c r="G148" s="33">
        <v>150</v>
      </c>
      <c r="H148" s="33">
        <v>150</v>
      </c>
      <c r="I148" s="33">
        <v>150</v>
      </c>
      <c r="J148" s="60">
        <f t="shared" si="42"/>
        <v>1</v>
      </c>
      <c r="K148" s="60">
        <f t="shared" si="43"/>
        <v>1</v>
      </c>
    </row>
    <row r="149" spans="1:11" s="4" customFormat="1" ht="47.25" x14ac:dyDescent="0.25">
      <c r="A149" s="11"/>
      <c r="B149" s="12" t="s">
        <v>158</v>
      </c>
      <c r="C149" s="31" t="s">
        <v>146</v>
      </c>
      <c r="D149" s="31" t="s">
        <v>13</v>
      </c>
      <c r="E149" s="31" t="s">
        <v>162</v>
      </c>
      <c r="F149" s="32" t="s">
        <v>28</v>
      </c>
      <c r="G149" s="33">
        <v>25</v>
      </c>
      <c r="H149" s="33">
        <v>25</v>
      </c>
      <c r="I149" s="33">
        <v>25</v>
      </c>
      <c r="J149" s="60">
        <f t="shared" si="42"/>
        <v>1</v>
      </c>
      <c r="K149" s="60">
        <f t="shared" si="43"/>
        <v>1</v>
      </c>
    </row>
    <row r="150" spans="1:11" s="4" customFormat="1" ht="47.25" x14ac:dyDescent="0.25">
      <c r="A150" s="7"/>
      <c r="B150" s="8" t="s">
        <v>166</v>
      </c>
      <c r="C150" s="9" t="s">
        <v>12</v>
      </c>
      <c r="D150" s="9" t="s">
        <v>66</v>
      </c>
      <c r="E150" s="9" t="s">
        <v>167</v>
      </c>
      <c r="F150" s="29" t="s">
        <v>15</v>
      </c>
      <c r="G150" s="10">
        <f>SUM(G151:G153)</f>
        <v>23208.639999999999</v>
      </c>
      <c r="H150" s="10">
        <f t="shared" ref="H150:I150" si="46">SUM(H151:H153)</f>
        <v>23208.639999999999</v>
      </c>
      <c r="I150" s="10">
        <f t="shared" si="46"/>
        <v>23208.639999999999</v>
      </c>
      <c r="J150" s="60">
        <f t="shared" si="42"/>
        <v>1</v>
      </c>
      <c r="K150" s="60">
        <f t="shared" si="43"/>
        <v>1</v>
      </c>
    </row>
    <row r="151" spans="1:11" s="4" customFormat="1" x14ac:dyDescent="0.25">
      <c r="A151" s="11"/>
      <c r="B151" s="12" t="s">
        <v>148</v>
      </c>
      <c r="C151" s="31" t="s">
        <v>12</v>
      </c>
      <c r="D151" s="31" t="s">
        <v>66</v>
      </c>
      <c r="E151" s="31" t="s">
        <v>168</v>
      </c>
      <c r="F151" s="32" t="s">
        <v>36</v>
      </c>
      <c r="G151" s="33">
        <v>21158.54</v>
      </c>
      <c r="H151" s="33">
        <v>21158.54</v>
      </c>
      <c r="I151" s="33">
        <v>21158.54</v>
      </c>
      <c r="J151" s="60">
        <f t="shared" si="42"/>
        <v>1</v>
      </c>
      <c r="K151" s="60">
        <f t="shared" si="43"/>
        <v>1</v>
      </c>
    </row>
    <row r="152" spans="1:11" s="4" customFormat="1" ht="47.25" x14ac:dyDescent="0.25">
      <c r="A152" s="11"/>
      <c r="B152" s="12" t="s">
        <v>169</v>
      </c>
      <c r="C152" s="31" t="s">
        <v>12</v>
      </c>
      <c r="D152" s="31" t="s">
        <v>66</v>
      </c>
      <c r="E152" s="31" t="s">
        <v>170</v>
      </c>
      <c r="F152" s="32" t="s">
        <v>28</v>
      </c>
      <c r="G152" s="33">
        <v>50.1</v>
      </c>
      <c r="H152" s="33">
        <v>50.1</v>
      </c>
      <c r="I152" s="33">
        <v>50.1</v>
      </c>
      <c r="J152" s="60">
        <f t="shared" si="42"/>
        <v>1</v>
      </c>
      <c r="K152" s="60">
        <f t="shared" si="43"/>
        <v>1</v>
      </c>
    </row>
    <row r="153" spans="1:11" s="4" customFormat="1" ht="31.5" x14ac:dyDescent="0.25">
      <c r="A153" s="11"/>
      <c r="B153" s="12" t="s">
        <v>171</v>
      </c>
      <c r="C153" s="31" t="s">
        <v>12</v>
      </c>
      <c r="D153" s="31" t="s">
        <v>66</v>
      </c>
      <c r="E153" s="31" t="s">
        <v>172</v>
      </c>
      <c r="F153" s="32" t="s">
        <v>28</v>
      </c>
      <c r="G153" s="33">
        <v>2000</v>
      </c>
      <c r="H153" s="33">
        <v>2000</v>
      </c>
      <c r="I153" s="33">
        <v>2000</v>
      </c>
      <c r="J153" s="60">
        <f t="shared" si="42"/>
        <v>1</v>
      </c>
      <c r="K153" s="60">
        <f t="shared" si="43"/>
        <v>1</v>
      </c>
    </row>
    <row r="154" spans="1:11" s="4" customFormat="1" ht="31.5" x14ac:dyDescent="0.25">
      <c r="A154" s="34"/>
      <c r="B154" s="8" t="s">
        <v>173</v>
      </c>
      <c r="C154" s="9" t="s">
        <v>146</v>
      </c>
      <c r="D154" s="9" t="s">
        <v>13</v>
      </c>
      <c r="E154" s="9" t="s">
        <v>174</v>
      </c>
      <c r="F154" s="29" t="s">
        <v>95</v>
      </c>
      <c r="G154" s="10">
        <v>3474.99854</v>
      </c>
      <c r="H154" s="10">
        <v>3545</v>
      </c>
      <c r="I154" s="10">
        <v>3484.09</v>
      </c>
      <c r="J154" s="60">
        <f t="shared" si="42"/>
        <v>1.0026162485812153</v>
      </c>
      <c r="K154" s="60">
        <f t="shared" si="43"/>
        <v>0.982818053596615</v>
      </c>
    </row>
    <row r="155" spans="1:11" s="67" customFormat="1" ht="47.25" x14ac:dyDescent="0.25">
      <c r="A155" s="62" t="s">
        <v>175</v>
      </c>
      <c r="B155" s="63" t="s">
        <v>176</v>
      </c>
      <c r="C155" s="64" t="s">
        <v>53</v>
      </c>
      <c r="D155" s="64" t="s">
        <v>53</v>
      </c>
      <c r="E155" s="64" t="s">
        <v>177</v>
      </c>
      <c r="F155" s="64" t="s">
        <v>15</v>
      </c>
      <c r="G155" s="65">
        <f>G156+G180</f>
        <v>412362.35363000003</v>
      </c>
      <c r="H155" s="65">
        <f t="shared" ref="H155:I155" si="47">H156+H180</f>
        <v>412362.35380000004</v>
      </c>
      <c r="I155" s="65">
        <f t="shared" si="47"/>
        <v>320664.87380000006</v>
      </c>
      <c r="J155" s="66">
        <f t="shared" si="42"/>
        <v>0.77762887658683488</v>
      </c>
      <c r="K155" s="66">
        <f t="shared" si="43"/>
        <v>0.77762887626625055</v>
      </c>
    </row>
    <row r="156" spans="1:11" s="4" customFormat="1" ht="31.5" x14ac:dyDescent="0.25">
      <c r="A156" s="11" t="s">
        <v>178</v>
      </c>
      <c r="B156" s="35" t="s">
        <v>179</v>
      </c>
      <c r="C156" s="36" t="s">
        <v>53</v>
      </c>
      <c r="D156" s="36" t="s">
        <v>53</v>
      </c>
      <c r="E156" s="36" t="s">
        <v>180</v>
      </c>
      <c r="F156" s="36" t="s">
        <v>15</v>
      </c>
      <c r="G156" s="37">
        <f>G157+G160+G174+G177</f>
        <v>405927.57563000004</v>
      </c>
      <c r="H156" s="37">
        <f t="shared" ref="H156:I156" si="48">H157+H160+H174+H177</f>
        <v>405927.57380000001</v>
      </c>
      <c r="I156" s="37">
        <f t="shared" si="48"/>
        <v>317520.22380000004</v>
      </c>
      <c r="J156" s="60">
        <f t="shared" si="42"/>
        <v>0.78220905122596884</v>
      </c>
      <c r="K156" s="60">
        <f t="shared" si="43"/>
        <v>0.7822090547523185</v>
      </c>
    </row>
    <row r="157" spans="1:11" s="4" customFormat="1" x14ac:dyDescent="0.25">
      <c r="A157" s="11" t="s">
        <v>181</v>
      </c>
      <c r="B157" s="12" t="s">
        <v>182</v>
      </c>
      <c r="C157" s="13" t="s">
        <v>53</v>
      </c>
      <c r="D157" s="13" t="s">
        <v>53</v>
      </c>
      <c r="E157" s="13" t="s">
        <v>183</v>
      </c>
      <c r="F157" s="13" t="s">
        <v>15</v>
      </c>
      <c r="G157" s="14">
        <f>SUM(G158:G159)</f>
        <v>5494.55</v>
      </c>
      <c r="H157" s="14">
        <f t="shared" ref="H157:I157" si="49">SUM(H158:H159)</f>
        <v>5494.55</v>
      </c>
      <c r="I157" s="14">
        <f t="shared" si="49"/>
        <v>0</v>
      </c>
      <c r="J157" s="60">
        <f t="shared" si="42"/>
        <v>0</v>
      </c>
      <c r="K157" s="60">
        <f t="shared" si="43"/>
        <v>0</v>
      </c>
    </row>
    <row r="158" spans="1:11" s="4" customFormat="1" ht="31.5" x14ac:dyDescent="0.25">
      <c r="A158" s="11"/>
      <c r="B158" s="38" t="s">
        <v>184</v>
      </c>
      <c r="C158" s="31" t="s">
        <v>57</v>
      </c>
      <c r="D158" s="31" t="s">
        <v>185</v>
      </c>
      <c r="E158" s="31" t="s">
        <v>186</v>
      </c>
      <c r="F158" s="31" t="s">
        <v>95</v>
      </c>
      <c r="G158" s="33">
        <v>5439.6</v>
      </c>
      <c r="H158" s="33">
        <v>5439.6</v>
      </c>
      <c r="I158" s="33">
        <v>0</v>
      </c>
      <c r="J158" s="60">
        <f t="shared" si="42"/>
        <v>0</v>
      </c>
      <c r="K158" s="60">
        <f t="shared" si="43"/>
        <v>0</v>
      </c>
    </row>
    <row r="159" spans="1:11" s="4" customFormat="1" ht="63" x14ac:dyDescent="0.25">
      <c r="A159" s="11"/>
      <c r="B159" s="38" t="s">
        <v>187</v>
      </c>
      <c r="C159" s="31" t="s">
        <v>57</v>
      </c>
      <c r="D159" s="31" t="s">
        <v>185</v>
      </c>
      <c r="E159" s="31" t="s">
        <v>188</v>
      </c>
      <c r="F159" s="31" t="s">
        <v>95</v>
      </c>
      <c r="G159" s="33">
        <v>54.95</v>
      </c>
      <c r="H159" s="33">
        <v>54.95</v>
      </c>
      <c r="I159" s="33">
        <v>0</v>
      </c>
      <c r="J159" s="60">
        <f t="shared" si="42"/>
        <v>0</v>
      </c>
      <c r="K159" s="60">
        <f t="shared" si="43"/>
        <v>0</v>
      </c>
    </row>
    <row r="160" spans="1:11" s="4" customFormat="1" ht="31.5" x14ac:dyDescent="0.25">
      <c r="A160" s="11" t="s">
        <v>189</v>
      </c>
      <c r="B160" s="12" t="s">
        <v>190</v>
      </c>
      <c r="C160" s="13" t="s">
        <v>138</v>
      </c>
      <c r="D160" s="13" t="s">
        <v>13</v>
      </c>
      <c r="E160" s="13" t="s">
        <v>191</v>
      </c>
      <c r="F160" s="13" t="s">
        <v>15</v>
      </c>
      <c r="G160" s="14">
        <f>G161+G164+G167</f>
        <v>399821.14183000004</v>
      </c>
      <c r="H160" s="14">
        <f t="shared" ref="H160:I160" si="50">H161+H164+H167</f>
        <v>399821.14</v>
      </c>
      <c r="I160" s="14">
        <f t="shared" si="50"/>
        <v>316908.34000000003</v>
      </c>
      <c r="J160" s="60">
        <f t="shared" si="42"/>
        <v>0.79262526876266659</v>
      </c>
      <c r="K160" s="60">
        <f t="shared" si="43"/>
        <v>0.79262527239054947</v>
      </c>
    </row>
    <row r="161" spans="1:11" s="4" customFormat="1" ht="31.5" x14ac:dyDescent="0.25">
      <c r="A161" s="11" t="s">
        <v>192</v>
      </c>
      <c r="B161" s="12" t="s">
        <v>193</v>
      </c>
      <c r="C161" s="13" t="s">
        <v>138</v>
      </c>
      <c r="D161" s="13" t="s">
        <v>13</v>
      </c>
      <c r="E161" s="13" t="s">
        <v>194</v>
      </c>
      <c r="F161" s="13" t="s">
        <v>22</v>
      </c>
      <c r="G161" s="14">
        <f>SUM(G162:G163)</f>
        <v>0</v>
      </c>
      <c r="H161" s="14">
        <f t="shared" ref="H161:I161" si="51">SUM(H162:H163)</f>
        <v>0</v>
      </c>
      <c r="I161" s="14">
        <f t="shared" si="51"/>
        <v>0</v>
      </c>
      <c r="J161" s="60"/>
      <c r="K161" s="60"/>
    </row>
    <row r="162" spans="1:11" s="4" customFormat="1" x14ac:dyDescent="0.25">
      <c r="A162" s="11"/>
      <c r="B162" s="38" t="s">
        <v>195</v>
      </c>
      <c r="C162" s="31" t="s">
        <v>138</v>
      </c>
      <c r="D162" s="31" t="s">
        <v>13</v>
      </c>
      <c r="E162" s="31" t="s">
        <v>196</v>
      </c>
      <c r="F162" s="31" t="s">
        <v>22</v>
      </c>
      <c r="G162" s="33">
        <v>0</v>
      </c>
      <c r="H162" s="33">
        <v>0</v>
      </c>
      <c r="I162" s="33">
        <v>0</v>
      </c>
      <c r="J162" s="60"/>
      <c r="K162" s="60"/>
    </row>
    <row r="163" spans="1:11" s="4" customFormat="1" x14ac:dyDescent="0.25">
      <c r="A163" s="11"/>
      <c r="B163" s="38" t="s">
        <v>197</v>
      </c>
      <c r="C163" s="31" t="s">
        <v>138</v>
      </c>
      <c r="D163" s="31" t="s">
        <v>13</v>
      </c>
      <c r="E163" s="31" t="s">
        <v>198</v>
      </c>
      <c r="F163" s="31" t="s">
        <v>22</v>
      </c>
      <c r="G163" s="33">
        <v>0</v>
      </c>
      <c r="H163" s="33">
        <v>0</v>
      </c>
      <c r="I163" s="33">
        <v>0</v>
      </c>
      <c r="J163" s="60"/>
      <c r="K163" s="60"/>
    </row>
    <row r="164" spans="1:11" s="4" customFormat="1" ht="47.25" x14ac:dyDescent="0.25">
      <c r="A164" s="11" t="s">
        <v>199</v>
      </c>
      <c r="B164" s="12" t="s">
        <v>200</v>
      </c>
      <c r="C164" s="13" t="s">
        <v>138</v>
      </c>
      <c r="D164" s="13" t="s">
        <v>66</v>
      </c>
      <c r="E164" s="13" t="s">
        <v>201</v>
      </c>
      <c r="F164" s="13" t="s">
        <v>22</v>
      </c>
      <c r="G164" s="14">
        <f>SUM(G165:G166)</f>
        <v>102102.1021</v>
      </c>
      <c r="H164" s="14">
        <f t="shared" ref="H164:I164" si="52">SUM(H165:H166)</f>
        <v>102102.1</v>
      </c>
      <c r="I164" s="14">
        <f t="shared" si="52"/>
        <v>36889</v>
      </c>
      <c r="J164" s="60">
        <f t="shared" si="42"/>
        <v>0.36129520588979136</v>
      </c>
      <c r="K164" s="60">
        <f t="shared" si="43"/>
        <v>0.36129521332078379</v>
      </c>
    </row>
    <row r="165" spans="1:11" s="4" customFormat="1" ht="63" x14ac:dyDescent="0.25">
      <c r="A165" s="11"/>
      <c r="B165" s="38" t="s">
        <v>202</v>
      </c>
      <c r="C165" s="31" t="s">
        <v>138</v>
      </c>
      <c r="D165" s="31" t="s">
        <v>66</v>
      </c>
      <c r="E165" s="31" t="s">
        <v>203</v>
      </c>
      <c r="F165" s="31" t="s">
        <v>22</v>
      </c>
      <c r="G165" s="33">
        <v>102000</v>
      </c>
      <c r="H165" s="33">
        <v>102000</v>
      </c>
      <c r="I165" s="33">
        <v>36889</v>
      </c>
      <c r="J165" s="60">
        <f t="shared" si="42"/>
        <v>0.36165686274509806</v>
      </c>
      <c r="K165" s="60">
        <f t="shared" si="43"/>
        <v>0.36165686274509806</v>
      </c>
    </row>
    <row r="166" spans="1:11" s="4" customFormat="1" ht="63" x14ac:dyDescent="0.25">
      <c r="A166" s="11"/>
      <c r="B166" s="38" t="s">
        <v>204</v>
      </c>
      <c r="C166" s="31" t="s">
        <v>138</v>
      </c>
      <c r="D166" s="31" t="s">
        <v>66</v>
      </c>
      <c r="E166" s="31" t="s">
        <v>205</v>
      </c>
      <c r="F166" s="31" t="s">
        <v>22</v>
      </c>
      <c r="G166" s="33">
        <v>102.10209999999998</v>
      </c>
      <c r="H166" s="33">
        <v>102.1</v>
      </c>
      <c r="I166" s="33">
        <v>0</v>
      </c>
      <c r="J166" s="60">
        <f t="shared" si="42"/>
        <v>0</v>
      </c>
      <c r="K166" s="60">
        <f t="shared" si="43"/>
        <v>0</v>
      </c>
    </row>
    <row r="167" spans="1:11" s="4" customFormat="1" ht="31.5" x14ac:dyDescent="0.25">
      <c r="A167" s="11" t="s">
        <v>206</v>
      </c>
      <c r="B167" s="12" t="s">
        <v>207</v>
      </c>
      <c r="C167" s="13" t="s">
        <v>138</v>
      </c>
      <c r="D167" s="13" t="s">
        <v>53</v>
      </c>
      <c r="E167" s="13" t="s">
        <v>18</v>
      </c>
      <c r="F167" s="13" t="s">
        <v>15</v>
      </c>
      <c r="G167" s="14">
        <f>SUM(G168:G173)</f>
        <v>297719.03973000002</v>
      </c>
      <c r="H167" s="14">
        <f t="shared" ref="H167:I167" si="53">SUM(H168:H173)</f>
        <v>297719.03999999998</v>
      </c>
      <c r="I167" s="14">
        <f t="shared" si="53"/>
        <v>280019.34000000003</v>
      </c>
      <c r="J167" s="60">
        <f t="shared" si="42"/>
        <v>0.94054898287307465</v>
      </c>
      <c r="K167" s="60">
        <f t="shared" si="43"/>
        <v>0.94054898202009529</v>
      </c>
    </row>
    <row r="168" spans="1:11" s="4" customFormat="1" ht="63" x14ac:dyDescent="0.25">
      <c r="A168" s="11"/>
      <c r="B168" s="38" t="s">
        <v>202</v>
      </c>
      <c r="C168" s="31" t="s">
        <v>138</v>
      </c>
      <c r="D168" s="31" t="s">
        <v>13</v>
      </c>
      <c r="E168" s="31" t="s">
        <v>203</v>
      </c>
      <c r="F168" s="31" t="s">
        <v>22</v>
      </c>
      <c r="G168" s="33">
        <v>0</v>
      </c>
      <c r="H168" s="33">
        <v>58389.3</v>
      </c>
      <c r="I168" s="33">
        <v>57600.639999999999</v>
      </c>
      <c r="J168" s="60">
        <v>1.0000092230219513</v>
      </c>
      <c r="K168" s="60">
        <v>1.0000046114897096</v>
      </c>
    </row>
    <row r="169" spans="1:11" s="4" customFormat="1" ht="63" x14ac:dyDescent="0.25">
      <c r="A169" s="11"/>
      <c r="B169" s="38" t="s">
        <v>204</v>
      </c>
      <c r="C169" s="31" t="s">
        <v>138</v>
      </c>
      <c r="D169" s="31" t="s">
        <v>13</v>
      </c>
      <c r="E169" s="31" t="s">
        <v>205</v>
      </c>
      <c r="F169" s="31" t="s">
        <v>22</v>
      </c>
      <c r="G169" s="33">
        <v>0</v>
      </c>
      <c r="H169" s="33">
        <v>58.45</v>
      </c>
      <c r="I169" s="33">
        <v>58.45</v>
      </c>
      <c r="J169" s="60">
        <v>1.0009120409261951</v>
      </c>
      <c r="K169" s="60">
        <v>1.000455812603223</v>
      </c>
    </row>
    <row r="170" spans="1:11" s="4" customFormat="1" ht="31.5" x14ac:dyDescent="0.25">
      <c r="A170" s="11"/>
      <c r="B170" s="38" t="s">
        <v>208</v>
      </c>
      <c r="C170" s="31" t="s">
        <v>138</v>
      </c>
      <c r="D170" s="31" t="s">
        <v>13</v>
      </c>
      <c r="E170" s="31" t="s">
        <v>21</v>
      </c>
      <c r="F170" s="31" t="s">
        <v>22</v>
      </c>
      <c r="G170" s="33">
        <v>216848.66528000002</v>
      </c>
      <c r="H170" s="33">
        <v>158459.37</v>
      </c>
      <c r="I170" s="33">
        <v>158459.37</v>
      </c>
      <c r="J170" s="60">
        <v>1.0000092230219513</v>
      </c>
      <c r="K170" s="60">
        <v>1.0000046114897096</v>
      </c>
    </row>
    <row r="171" spans="1:11" s="4" customFormat="1" ht="63" x14ac:dyDescent="0.25">
      <c r="A171" s="11"/>
      <c r="B171" s="38" t="s">
        <v>209</v>
      </c>
      <c r="C171" s="31" t="s">
        <v>138</v>
      </c>
      <c r="D171" s="31" t="s">
        <v>13</v>
      </c>
      <c r="E171" s="31" t="s">
        <v>24</v>
      </c>
      <c r="F171" s="31" t="s">
        <v>22</v>
      </c>
      <c r="G171" s="33">
        <v>2192.8840499999997</v>
      </c>
      <c r="H171" s="33">
        <v>2134.4299999999998</v>
      </c>
      <c r="I171" s="33">
        <v>1575.53</v>
      </c>
      <c r="J171" s="60">
        <v>1.0009120409261951</v>
      </c>
      <c r="K171" s="60">
        <v>1.000455812603223</v>
      </c>
    </row>
    <row r="172" spans="1:11" s="4" customFormat="1" ht="31.5" x14ac:dyDescent="0.25">
      <c r="A172" s="11"/>
      <c r="B172" s="38" t="s">
        <v>208</v>
      </c>
      <c r="C172" s="31" t="s">
        <v>138</v>
      </c>
      <c r="D172" s="31" t="s">
        <v>66</v>
      </c>
      <c r="E172" s="31" t="s">
        <v>21</v>
      </c>
      <c r="F172" s="31" t="s">
        <v>22</v>
      </c>
      <c r="G172" s="33">
        <v>77968.824599999993</v>
      </c>
      <c r="H172" s="33">
        <v>77968.820000000007</v>
      </c>
      <c r="I172" s="33">
        <v>61772.95</v>
      </c>
      <c r="J172" s="60">
        <f t="shared" si="42"/>
        <v>0.7922775585871793</v>
      </c>
      <c r="K172" s="60">
        <f t="shared" si="43"/>
        <v>0.79227760532992542</v>
      </c>
    </row>
    <row r="173" spans="1:11" s="4" customFormat="1" ht="63" x14ac:dyDescent="0.25">
      <c r="A173" s="11"/>
      <c r="B173" s="38" t="s">
        <v>209</v>
      </c>
      <c r="C173" s="31" t="s">
        <v>138</v>
      </c>
      <c r="D173" s="31" t="s">
        <v>66</v>
      </c>
      <c r="E173" s="31" t="s">
        <v>24</v>
      </c>
      <c r="F173" s="31" t="s">
        <v>22</v>
      </c>
      <c r="G173" s="33">
        <v>708.66579999999999</v>
      </c>
      <c r="H173" s="33">
        <v>708.67</v>
      </c>
      <c r="I173" s="33">
        <v>552.4</v>
      </c>
      <c r="J173" s="60">
        <f t="shared" si="42"/>
        <v>0.77949295704689003</v>
      </c>
      <c r="K173" s="60">
        <f t="shared" si="43"/>
        <v>0.77948833730791489</v>
      </c>
    </row>
    <row r="174" spans="1:11" s="4" customFormat="1" ht="31.5" x14ac:dyDescent="0.25">
      <c r="A174" s="11" t="s">
        <v>210</v>
      </c>
      <c r="B174" s="12" t="s">
        <v>211</v>
      </c>
      <c r="C174" s="13" t="s">
        <v>138</v>
      </c>
      <c r="D174" s="13" t="s">
        <v>13</v>
      </c>
      <c r="E174" s="13" t="s">
        <v>212</v>
      </c>
      <c r="F174" s="13" t="s">
        <v>22</v>
      </c>
      <c r="G174" s="14">
        <f>SUM(G175:G176)</f>
        <v>0</v>
      </c>
      <c r="H174" s="14">
        <f t="shared" ref="H174:I174" si="54">SUM(H175:H176)</f>
        <v>0</v>
      </c>
      <c r="I174" s="14">
        <f t="shared" si="54"/>
        <v>0</v>
      </c>
      <c r="J174" s="60"/>
      <c r="K174" s="60"/>
    </row>
    <row r="175" spans="1:11" s="4" customFormat="1" ht="31.5" x14ac:dyDescent="0.25">
      <c r="A175" s="11"/>
      <c r="B175" s="38" t="s">
        <v>184</v>
      </c>
      <c r="C175" s="31" t="s">
        <v>138</v>
      </c>
      <c r="D175" s="31" t="s">
        <v>13</v>
      </c>
      <c r="E175" s="31" t="s">
        <v>213</v>
      </c>
      <c r="F175" s="31" t="s">
        <v>22</v>
      </c>
      <c r="G175" s="33">
        <v>0</v>
      </c>
      <c r="H175" s="33">
        <v>0</v>
      </c>
      <c r="I175" s="33">
        <v>0</v>
      </c>
      <c r="J175" s="60"/>
      <c r="K175" s="60"/>
    </row>
    <row r="176" spans="1:11" s="4" customFormat="1" ht="63" x14ac:dyDescent="0.25">
      <c r="A176" s="11"/>
      <c r="B176" s="38" t="s">
        <v>187</v>
      </c>
      <c r="C176" s="31" t="s">
        <v>138</v>
      </c>
      <c r="D176" s="31" t="s">
        <v>13</v>
      </c>
      <c r="E176" s="31" t="s">
        <v>214</v>
      </c>
      <c r="F176" s="31" t="s">
        <v>22</v>
      </c>
      <c r="G176" s="33">
        <v>0</v>
      </c>
      <c r="H176" s="33">
        <v>0</v>
      </c>
      <c r="I176" s="33">
        <v>0</v>
      </c>
      <c r="J176" s="60"/>
      <c r="K176" s="60"/>
    </row>
    <row r="177" spans="1:11" s="4" customFormat="1" ht="31.5" x14ac:dyDescent="0.25">
      <c r="A177" s="11" t="s">
        <v>215</v>
      </c>
      <c r="B177" s="12" t="s">
        <v>216</v>
      </c>
      <c r="C177" s="13" t="s">
        <v>138</v>
      </c>
      <c r="D177" s="13" t="s">
        <v>13</v>
      </c>
      <c r="E177" s="13" t="s">
        <v>217</v>
      </c>
      <c r="F177" s="13" t="s">
        <v>22</v>
      </c>
      <c r="G177" s="14">
        <f>SUM(G178:G179)</f>
        <v>611.88380000000006</v>
      </c>
      <c r="H177" s="14">
        <f t="shared" ref="H177:I177" si="55">SUM(H178:H179)</f>
        <v>611.88380000000006</v>
      </c>
      <c r="I177" s="14">
        <f t="shared" si="55"/>
        <v>611.88380000000006</v>
      </c>
      <c r="J177" s="60">
        <f t="shared" si="42"/>
        <v>1</v>
      </c>
      <c r="K177" s="60">
        <f t="shared" si="43"/>
        <v>1</v>
      </c>
    </row>
    <row r="178" spans="1:11" s="4" customFormat="1" x14ac:dyDescent="0.25">
      <c r="A178" s="11"/>
      <c r="B178" s="38" t="s">
        <v>195</v>
      </c>
      <c r="C178" s="31" t="s">
        <v>138</v>
      </c>
      <c r="D178" s="31" t="s">
        <v>13</v>
      </c>
      <c r="E178" s="31" t="s">
        <v>218</v>
      </c>
      <c r="F178" s="31" t="s">
        <v>22</v>
      </c>
      <c r="G178" s="33">
        <v>0</v>
      </c>
      <c r="H178" s="33">
        <v>0</v>
      </c>
      <c r="I178" s="33">
        <v>0</v>
      </c>
      <c r="J178" s="60"/>
      <c r="K178" s="60"/>
    </row>
    <row r="179" spans="1:11" s="4" customFormat="1" ht="31.5" x14ac:dyDescent="0.25">
      <c r="A179" s="11"/>
      <c r="B179" s="38" t="s">
        <v>197</v>
      </c>
      <c r="C179" s="31" t="s">
        <v>138</v>
      </c>
      <c r="D179" s="31" t="s">
        <v>13</v>
      </c>
      <c r="E179" s="31" t="s">
        <v>219</v>
      </c>
      <c r="F179" s="32" t="s">
        <v>220</v>
      </c>
      <c r="G179" s="33">
        <v>611.88380000000006</v>
      </c>
      <c r="H179" s="33">
        <v>611.88380000000006</v>
      </c>
      <c r="I179" s="33">
        <v>611.88380000000006</v>
      </c>
      <c r="J179" s="60">
        <f t="shared" si="42"/>
        <v>1</v>
      </c>
      <c r="K179" s="60">
        <f t="shared" si="43"/>
        <v>1</v>
      </c>
    </row>
    <row r="180" spans="1:11" s="4" customFormat="1" ht="31.5" x14ac:dyDescent="0.25">
      <c r="A180" s="11" t="s">
        <v>221</v>
      </c>
      <c r="B180" s="35" t="s">
        <v>222</v>
      </c>
      <c r="C180" s="36" t="s">
        <v>56</v>
      </c>
      <c r="D180" s="36" t="s">
        <v>223</v>
      </c>
      <c r="E180" s="36" t="s">
        <v>224</v>
      </c>
      <c r="F180" s="36" t="s">
        <v>15</v>
      </c>
      <c r="G180" s="37">
        <f>G181</f>
        <v>6434.7780000000002</v>
      </c>
      <c r="H180" s="37">
        <f t="shared" ref="H180:I180" si="56">H181</f>
        <v>6434.7800000000007</v>
      </c>
      <c r="I180" s="37">
        <f t="shared" si="56"/>
        <v>3144.6500000000005</v>
      </c>
      <c r="J180" s="60">
        <f t="shared" si="42"/>
        <v>0.48869595812007816</v>
      </c>
      <c r="K180" s="60">
        <f t="shared" si="43"/>
        <v>0.48869580622802961</v>
      </c>
    </row>
    <row r="181" spans="1:11" s="4" customFormat="1" ht="47.25" x14ac:dyDescent="0.25">
      <c r="A181" s="11" t="s">
        <v>225</v>
      </c>
      <c r="B181" s="12" t="s">
        <v>226</v>
      </c>
      <c r="C181" s="13" t="s">
        <v>56</v>
      </c>
      <c r="D181" s="13" t="s">
        <v>223</v>
      </c>
      <c r="E181" s="13" t="s">
        <v>224</v>
      </c>
      <c r="F181" s="13" t="s">
        <v>227</v>
      </c>
      <c r="G181" s="14">
        <f>SUM(G182:G186)</f>
        <v>6434.7780000000002</v>
      </c>
      <c r="H181" s="14">
        <f t="shared" ref="H181:I181" si="57">SUM(H182:H186)</f>
        <v>6434.7800000000007</v>
      </c>
      <c r="I181" s="14">
        <f t="shared" si="57"/>
        <v>3144.6500000000005</v>
      </c>
      <c r="J181" s="60">
        <f t="shared" si="42"/>
        <v>0.48869595812007816</v>
      </c>
      <c r="K181" s="60">
        <f t="shared" si="43"/>
        <v>0.48869580622802961</v>
      </c>
    </row>
    <row r="182" spans="1:11" s="4" customFormat="1" ht="47.25" x14ac:dyDescent="0.25">
      <c r="A182" s="11"/>
      <c r="B182" s="38" t="s">
        <v>228</v>
      </c>
      <c r="C182" s="31" t="s">
        <v>56</v>
      </c>
      <c r="D182" s="31" t="s">
        <v>223</v>
      </c>
      <c r="E182" s="31" t="s">
        <v>229</v>
      </c>
      <c r="F182" s="31" t="s">
        <v>230</v>
      </c>
      <c r="G182" s="33">
        <v>990.47400000000005</v>
      </c>
      <c r="H182" s="33">
        <v>990.47</v>
      </c>
      <c r="I182" s="33">
        <v>0</v>
      </c>
      <c r="J182" s="60">
        <f t="shared" si="42"/>
        <v>0</v>
      </c>
      <c r="K182" s="60">
        <f t="shared" si="43"/>
        <v>0</v>
      </c>
    </row>
    <row r="183" spans="1:11" s="4" customFormat="1" ht="47.25" x14ac:dyDescent="0.25">
      <c r="A183" s="11"/>
      <c r="B183" s="38" t="s">
        <v>228</v>
      </c>
      <c r="C183" s="31" t="s">
        <v>56</v>
      </c>
      <c r="D183" s="31" t="s">
        <v>223</v>
      </c>
      <c r="E183" s="31" t="s">
        <v>231</v>
      </c>
      <c r="F183" s="31" t="s">
        <v>230</v>
      </c>
      <c r="G183" s="33">
        <v>2867.4050000000002</v>
      </c>
      <c r="H183" s="33">
        <v>2867.41</v>
      </c>
      <c r="I183" s="33">
        <v>1551.49</v>
      </c>
      <c r="J183" s="60">
        <f t="shared" si="42"/>
        <v>0.54107808279611702</v>
      </c>
      <c r="K183" s="60">
        <f t="shared" si="43"/>
        <v>0.54107713929992574</v>
      </c>
    </row>
    <row r="184" spans="1:11" s="4" customFormat="1" ht="47.25" x14ac:dyDescent="0.25">
      <c r="A184" s="11"/>
      <c r="B184" s="38" t="s">
        <v>228</v>
      </c>
      <c r="C184" s="31" t="s">
        <v>56</v>
      </c>
      <c r="D184" s="31" t="s">
        <v>223</v>
      </c>
      <c r="E184" s="31" t="s">
        <v>232</v>
      </c>
      <c r="F184" s="31" t="s">
        <v>230</v>
      </c>
      <c r="G184" s="33">
        <v>1592.3910000000001</v>
      </c>
      <c r="H184" s="33">
        <v>1592.39</v>
      </c>
      <c r="I184" s="33">
        <v>943.52</v>
      </c>
      <c r="J184" s="60">
        <f t="shared" si="42"/>
        <v>0.59251779242660874</v>
      </c>
      <c r="K184" s="60">
        <f t="shared" si="43"/>
        <v>0.59251816451999817</v>
      </c>
    </row>
    <row r="185" spans="1:11" s="4" customFormat="1" ht="63" x14ac:dyDescent="0.25">
      <c r="A185" s="11"/>
      <c r="B185" s="38" t="s">
        <v>187</v>
      </c>
      <c r="C185" s="31" t="s">
        <v>56</v>
      </c>
      <c r="D185" s="31" t="s">
        <v>223</v>
      </c>
      <c r="E185" s="31" t="s">
        <v>233</v>
      </c>
      <c r="F185" s="31" t="s">
        <v>230</v>
      </c>
      <c r="G185" s="33">
        <v>314.50799999999998</v>
      </c>
      <c r="H185" s="33">
        <v>314.51</v>
      </c>
      <c r="I185" s="33">
        <v>314.51</v>
      </c>
      <c r="J185" s="60">
        <f t="shared" si="42"/>
        <v>1.0000063591387183</v>
      </c>
      <c r="K185" s="60">
        <f t="shared" si="43"/>
        <v>1</v>
      </c>
    </row>
    <row r="186" spans="1:11" s="4" customFormat="1" ht="47.25" x14ac:dyDescent="0.25">
      <c r="A186" s="11"/>
      <c r="B186" s="38" t="s">
        <v>234</v>
      </c>
      <c r="C186" s="31" t="s">
        <v>56</v>
      </c>
      <c r="D186" s="31" t="s">
        <v>223</v>
      </c>
      <c r="E186" s="31" t="s">
        <v>235</v>
      </c>
      <c r="F186" s="31" t="s">
        <v>230</v>
      </c>
      <c r="G186" s="33">
        <v>670</v>
      </c>
      <c r="H186" s="33">
        <v>670</v>
      </c>
      <c r="I186" s="33">
        <v>335.13</v>
      </c>
      <c r="J186" s="60">
        <f t="shared" si="42"/>
        <v>0.50019402985074624</v>
      </c>
      <c r="K186" s="60">
        <f t="shared" si="43"/>
        <v>0.50019402985074624</v>
      </c>
    </row>
    <row r="187" spans="1:11" s="67" customFormat="1" ht="63" x14ac:dyDescent="0.25">
      <c r="A187" s="62" t="s">
        <v>236</v>
      </c>
      <c r="B187" s="63" t="s">
        <v>237</v>
      </c>
      <c r="C187" s="64"/>
      <c r="D187" s="64"/>
      <c r="E187" s="64" t="s">
        <v>9</v>
      </c>
      <c r="F187" s="64"/>
      <c r="G187" s="65">
        <f>G188+G192+G195+G196+G199+G202+G205+G206+G207</f>
        <v>637913.03264999995</v>
      </c>
      <c r="H187" s="65">
        <f t="shared" ref="H187:I187" si="58">H188+H192+H195+H196+H199+H202+H205+H206+H207</f>
        <v>637913.02999999991</v>
      </c>
      <c r="I187" s="65">
        <f t="shared" si="58"/>
        <v>600423.66999999993</v>
      </c>
      <c r="J187" s="66">
        <f t="shared" si="42"/>
        <v>0.94123123257999164</v>
      </c>
      <c r="K187" s="66">
        <f t="shared" si="43"/>
        <v>0.94123123649002749</v>
      </c>
    </row>
    <row r="188" spans="1:11" s="4" customFormat="1" ht="31.5" x14ac:dyDescent="0.25">
      <c r="A188" s="11" t="s">
        <v>238</v>
      </c>
      <c r="B188" s="12" t="s">
        <v>239</v>
      </c>
      <c r="C188" s="13" t="s">
        <v>138</v>
      </c>
      <c r="D188" s="13" t="s">
        <v>13</v>
      </c>
      <c r="E188" s="13" t="s">
        <v>240</v>
      </c>
      <c r="F188" s="13" t="s">
        <v>241</v>
      </c>
      <c r="G188" s="14">
        <f>SUM(G189:G191)</f>
        <v>49446.64316</v>
      </c>
      <c r="H188" s="14">
        <f t="shared" ref="H188:I188" si="59">SUM(H189:H191)</f>
        <v>49446.649999999994</v>
      </c>
      <c r="I188" s="14">
        <f t="shared" si="59"/>
        <v>28230.66</v>
      </c>
      <c r="J188" s="60">
        <f t="shared" si="42"/>
        <v>0.57093178011398904</v>
      </c>
      <c r="K188" s="60">
        <f t="shared" si="43"/>
        <v>0.57093170113647751</v>
      </c>
    </row>
    <row r="189" spans="1:11" s="4" customFormat="1" ht="47.25" x14ac:dyDescent="0.25">
      <c r="A189" s="11"/>
      <c r="B189" s="12" t="s">
        <v>242</v>
      </c>
      <c r="C189" s="13" t="s">
        <v>138</v>
      </c>
      <c r="D189" s="13" t="s">
        <v>13</v>
      </c>
      <c r="E189" s="13" t="s">
        <v>243</v>
      </c>
      <c r="F189" s="13" t="s">
        <v>95</v>
      </c>
      <c r="G189" s="14">
        <v>44500</v>
      </c>
      <c r="H189" s="14">
        <v>44500</v>
      </c>
      <c r="I189" s="14">
        <v>23833.84</v>
      </c>
      <c r="J189" s="60">
        <f t="shared" si="42"/>
        <v>0.53559191011235951</v>
      </c>
      <c r="K189" s="60">
        <f t="shared" si="43"/>
        <v>0.53559191011235951</v>
      </c>
    </row>
    <row r="190" spans="1:11" s="4" customFormat="1" ht="78.75" x14ac:dyDescent="0.25">
      <c r="A190" s="11"/>
      <c r="B190" s="12" t="s">
        <v>244</v>
      </c>
      <c r="C190" s="13" t="s">
        <v>138</v>
      </c>
      <c r="D190" s="13" t="s">
        <v>13</v>
      </c>
      <c r="E190" s="13" t="s">
        <v>245</v>
      </c>
      <c r="F190" s="13" t="s">
        <v>95</v>
      </c>
      <c r="G190" s="14">
        <v>674.48800000000006</v>
      </c>
      <c r="H190" s="14">
        <v>674.49</v>
      </c>
      <c r="I190" s="14">
        <v>358.54</v>
      </c>
      <c r="J190" s="60">
        <f t="shared" si="42"/>
        <v>0.53157357877382549</v>
      </c>
      <c r="K190" s="60">
        <f t="shared" si="43"/>
        <v>0.53157200255007486</v>
      </c>
    </row>
    <row r="191" spans="1:11" s="4" customFormat="1" ht="31.5" x14ac:dyDescent="0.25">
      <c r="A191" s="11"/>
      <c r="B191" s="39" t="s">
        <v>246</v>
      </c>
      <c r="C191" s="13" t="s">
        <v>138</v>
      </c>
      <c r="D191" s="13" t="s">
        <v>13</v>
      </c>
      <c r="E191" s="13" t="s">
        <v>247</v>
      </c>
      <c r="F191" s="13" t="s">
        <v>15</v>
      </c>
      <c r="G191" s="14">
        <v>4272.1551600000003</v>
      </c>
      <c r="H191" s="14">
        <v>4272.16</v>
      </c>
      <c r="I191" s="14">
        <v>4038.2799999999997</v>
      </c>
      <c r="J191" s="60">
        <f t="shared" si="42"/>
        <v>0.94525593026448029</v>
      </c>
      <c r="K191" s="60">
        <f t="shared" si="43"/>
        <v>0.94525485936856291</v>
      </c>
    </row>
    <row r="192" spans="1:11" s="4" customFormat="1" ht="31.5" x14ac:dyDescent="0.25">
      <c r="A192" s="11" t="s">
        <v>248</v>
      </c>
      <c r="B192" s="12" t="s">
        <v>249</v>
      </c>
      <c r="C192" s="13" t="s">
        <v>138</v>
      </c>
      <c r="D192" s="13" t="s">
        <v>66</v>
      </c>
      <c r="E192" s="13" t="s">
        <v>250</v>
      </c>
      <c r="F192" s="13" t="s">
        <v>241</v>
      </c>
      <c r="G192" s="14">
        <f>SUM(G193:G194)</f>
        <v>320229.95999999996</v>
      </c>
      <c r="H192" s="14">
        <f t="shared" ref="H192:I192" si="60">SUM(H193:H194)</f>
        <v>320229.95999999996</v>
      </c>
      <c r="I192" s="14">
        <f t="shared" si="60"/>
        <v>313044.55</v>
      </c>
      <c r="J192" s="60">
        <f t="shared" si="42"/>
        <v>0.97756171846007167</v>
      </c>
      <c r="K192" s="60">
        <f t="shared" si="43"/>
        <v>0.97756171846007167</v>
      </c>
    </row>
    <row r="193" spans="1:11" s="4" customFormat="1" ht="47.25" x14ac:dyDescent="0.25">
      <c r="A193" s="11"/>
      <c r="B193" s="12" t="s">
        <v>251</v>
      </c>
      <c r="C193" s="13" t="s">
        <v>138</v>
      </c>
      <c r="D193" s="13" t="s">
        <v>66</v>
      </c>
      <c r="E193" s="13" t="s">
        <v>252</v>
      </c>
      <c r="F193" s="13" t="s">
        <v>95</v>
      </c>
      <c r="G193" s="14">
        <v>315410.3</v>
      </c>
      <c r="H193" s="14">
        <v>315410.3</v>
      </c>
      <c r="I193" s="14">
        <v>308468.13</v>
      </c>
      <c r="J193" s="60">
        <f t="shared" si="42"/>
        <v>0.97799003393357797</v>
      </c>
      <c r="K193" s="60">
        <f t="shared" si="43"/>
        <v>0.97799003393357797</v>
      </c>
    </row>
    <row r="194" spans="1:11" s="4" customFormat="1" ht="78.75" x14ac:dyDescent="0.25">
      <c r="A194" s="11"/>
      <c r="B194" s="12" t="s">
        <v>244</v>
      </c>
      <c r="C194" s="13" t="s">
        <v>138</v>
      </c>
      <c r="D194" s="13" t="s">
        <v>66</v>
      </c>
      <c r="E194" s="13" t="s">
        <v>253</v>
      </c>
      <c r="F194" s="13" t="s">
        <v>95</v>
      </c>
      <c r="G194" s="14">
        <v>4819.66</v>
      </c>
      <c r="H194" s="14">
        <v>4819.66</v>
      </c>
      <c r="I194" s="14">
        <v>4576.42</v>
      </c>
      <c r="J194" s="60">
        <f t="shared" si="42"/>
        <v>0.94953170970566392</v>
      </c>
      <c r="K194" s="60">
        <f t="shared" si="43"/>
        <v>0.94953170970566392</v>
      </c>
    </row>
    <row r="195" spans="1:11" s="4" customFormat="1" ht="31.5" x14ac:dyDescent="0.25">
      <c r="A195" s="11" t="s">
        <v>254</v>
      </c>
      <c r="B195" s="12" t="s">
        <v>255</v>
      </c>
      <c r="C195" s="13" t="s">
        <v>138</v>
      </c>
      <c r="D195" s="13" t="s">
        <v>223</v>
      </c>
      <c r="E195" s="13" t="s">
        <v>256</v>
      </c>
      <c r="F195" s="13" t="s">
        <v>241</v>
      </c>
      <c r="G195" s="14">
        <v>3300</v>
      </c>
      <c r="H195" s="14">
        <v>3300</v>
      </c>
      <c r="I195" s="14">
        <v>3200.96</v>
      </c>
      <c r="J195" s="60">
        <f t="shared" si="42"/>
        <v>0.96998787878787884</v>
      </c>
      <c r="K195" s="60">
        <f t="shared" si="43"/>
        <v>0.96998787878787884</v>
      </c>
    </row>
    <row r="196" spans="1:11" s="4" customFormat="1" ht="31.5" x14ac:dyDescent="0.25">
      <c r="A196" s="11" t="s">
        <v>257</v>
      </c>
      <c r="B196" s="12" t="s">
        <v>258</v>
      </c>
      <c r="C196" s="13" t="s">
        <v>138</v>
      </c>
      <c r="D196" s="13" t="s">
        <v>66</v>
      </c>
      <c r="E196" s="13" t="s">
        <v>259</v>
      </c>
      <c r="F196" s="13" t="s">
        <v>95</v>
      </c>
      <c r="G196" s="14">
        <f>SUM(G197:G198)</f>
        <v>107.2</v>
      </c>
      <c r="H196" s="14">
        <f t="shared" ref="H196:I196" si="61">SUM(H197:H198)</f>
        <v>107.2</v>
      </c>
      <c r="I196" s="14">
        <f t="shared" si="61"/>
        <v>107.2</v>
      </c>
      <c r="J196" s="60">
        <f t="shared" si="42"/>
        <v>1</v>
      </c>
      <c r="K196" s="60">
        <f t="shared" si="43"/>
        <v>1</v>
      </c>
    </row>
    <row r="197" spans="1:11" s="4" customFormat="1" ht="31.5" x14ac:dyDescent="0.25">
      <c r="A197" s="11"/>
      <c r="B197" s="12" t="s">
        <v>260</v>
      </c>
      <c r="C197" s="13" t="s">
        <v>138</v>
      </c>
      <c r="D197" s="13" t="s">
        <v>66</v>
      </c>
      <c r="E197" s="13" t="s">
        <v>243</v>
      </c>
      <c r="F197" s="13" t="s">
        <v>95</v>
      </c>
      <c r="G197" s="14">
        <v>0</v>
      </c>
      <c r="H197" s="14">
        <v>0</v>
      </c>
      <c r="I197" s="14">
        <v>0</v>
      </c>
      <c r="J197" s="60"/>
      <c r="K197" s="60"/>
    </row>
    <row r="198" spans="1:11" s="4" customFormat="1" ht="47.25" x14ac:dyDescent="0.25">
      <c r="A198" s="11"/>
      <c r="B198" s="12" t="s">
        <v>261</v>
      </c>
      <c r="C198" s="13" t="s">
        <v>138</v>
      </c>
      <c r="D198" s="13" t="s">
        <v>66</v>
      </c>
      <c r="E198" s="13" t="s">
        <v>245</v>
      </c>
      <c r="F198" s="13" t="s">
        <v>95</v>
      </c>
      <c r="G198" s="14">
        <v>107.2</v>
      </c>
      <c r="H198" s="14">
        <v>107.2</v>
      </c>
      <c r="I198" s="14">
        <v>107.2</v>
      </c>
      <c r="J198" s="60">
        <f t="shared" si="42"/>
        <v>1</v>
      </c>
      <c r="K198" s="60">
        <f t="shared" si="43"/>
        <v>1</v>
      </c>
    </row>
    <row r="199" spans="1:11" s="4" customFormat="1" ht="31.5" x14ac:dyDescent="0.25">
      <c r="A199" s="11" t="s">
        <v>262</v>
      </c>
      <c r="B199" s="12" t="s">
        <v>207</v>
      </c>
      <c r="C199" s="13" t="s">
        <v>138</v>
      </c>
      <c r="D199" s="13" t="s">
        <v>66</v>
      </c>
      <c r="E199" s="13" t="s">
        <v>18</v>
      </c>
      <c r="F199" s="13" t="s">
        <v>95</v>
      </c>
      <c r="G199" s="14">
        <f>SUM(G200:G201)</f>
        <v>251709.55561000001</v>
      </c>
      <c r="H199" s="14">
        <f t="shared" ref="H199:I199" si="62">SUM(H200:H201)</f>
        <v>251709.55000000002</v>
      </c>
      <c r="I199" s="14">
        <f t="shared" si="62"/>
        <v>243394.73</v>
      </c>
      <c r="J199" s="60">
        <f t="shared" si="42"/>
        <v>0.96696658738342445</v>
      </c>
      <c r="K199" s="60">
        <f t="shared" si="43"/>
        <v>0.96696660893478215</v>
      </c>
    </row>
    <row r="200" spans="1:11" s="4" customFormat="1" ht="31.5" x14ac:dyDescent="0.25">
      <c r="A200" s="11"/>
      <c r="B200" s="12" t="s">
        <v>208</v>
      </c>
      <c r="C200" s="13" t="s">
        <v>138</v>
      </c>
      <c r="D200" s="13" t="s">
        <v>66</v>
      </c>
      <c r="E200" s="13" t="s">
        <v>21</v>
      </c>
      <c r="F200" s="13" t="s">
        <v>22</v>
      </c>
      <c r="G200" s="14">
        <v>251384.63279</v>
      </c>
      <c r="H200" s="14">
        <v>251384.63</v>
      </c>
      <c r="I200" s="14">
        <v>243069.81</v>
      </c>
      <c r="J200" s="60">
        <f t="shared" si="42"/>
        <v>0.96692390184030863</v>
      </c>
      <c r="K200" s="60">
        <f t="shared" si="43"/>
        <v>0.96692391257174315</v>
      </c>
    </row>
    <row r="201" spans="1:11" s="4" customFormat="1" ht="63" x14ac:dyDescent="0.25">
      <c r="A201" s="11"/>
      <c r="B201" s="12" t="s">
        <v>204</v>
      </c>
      <c r="C201" s="13" t="s">
        <v>138</v>
      </c>
      <c r="D201" s="13" t="s">
        <v>66</v>
      </c>
      <c r="E201" s="13" t="s">
        <v>24</v>
      </c>
      <c r="F201" s="13" t="s">
        <v>22</v>
      </c>
      <c r="G201" s="14">
        <v>324.92282000000006</v>
      </c>
      <c r="H201" s="14">
        <v>324.92</v>
      </c>
      <c r="I201" s="14">
        <v>324.92</v>
      </c>
      <c r="J201" s="60">
        <f t="shared" ref="J201:K264" si="63">I201/G201</f>
        <v>0.99999132101586452</v>
      </c>
      <c r="K201" s="60">
        <f t="shared" ref="K201:K264" si="64">I201/H201</f>
        <v>1</v>
      </c>
    </row>
    <row r="202" spans="1:11" s="4" customFormat="1" ht="110.25" x14ac:dyDescent="0.25">
      <c r="A202" s="11" t="s">
        <v>263</v>
      </c>
      <c r="B202" s="12" t="s">
        <v>264</v>
      </c>
      <c r="C202" s="13" t="s">
        <v>138</v>
      </c>
      <c r="D202" s="13" t="s">
        <v>66</v>
      </c>
      <c r="E202" s="13" t="s">
        <v>265</v>
      </c>
      <c r="F202" s="13" t="s">
        <v>266</v>
      </c>
      <c r="G202" s="14">
        <f>SUM(G203:G204)</f>
        <v>1498.72</v>
      </c>
      <c r="H202" s="14">
        <f t="shared" ref="H202:I202" si="65">SUM(H203:H204)</f>
        <v>1498.72</v>
      </c>
      <c r="I202" s="14">
        <f t="shared" si="65"/>
        <v>1479.48</v>
      </c>
      <c r="J202" s="60">
        <f t="shared" si="63"/>
        <v>0.98716237856304045</v>
      </c>
      <c r="K202" s="60">
        <f t="shared" si="64"/>
        <v>0.98716237856304045</v>
      </c>
    </row>
    <row r="203" spans="1:11" s="4" customFormat="1" ht="47.25" x14ac:dyDescent="0.25">
      <c r="A203" s="11"/>
      <c r="B203" s="12" t="s">
        <v>267</v>
      </c>
      <c r="C203" s="13" t="s">
        <v>138</v>
      </c>
      <c r="D203" s="13" t="s">
        <v>66</v>
      </c>
      <c r="E203" s="13" t="s">
        <v>268</v>
      </c>
      <c r="F203" s="13" t="s">
        <v>266</v>
      </c>
      <c r="G203" s="14">
        <v>1343</v>
      </c>
      <c r="H203" s="14">
        <v>1343</v>
      </c>
      <c r="I203" s="14">
        <v>1323.96</v>
      </c>
      <c r="J203" s="60">
        <f t="shared" si="63"/>
        <v>0.98582278481012664</v>
      </c>
      <c r="K203" s="60">
        <f t="shared" si="64"/>
        <v>0.98582278481012664</v>
      </c>
    </row>
    <row r="204" spans="1:11" s="4" customFormat="1" ht="78.75" x14ac:dyDescent="0.25">
      <c r="A204" s="11"/>
      <c r="B204" s="12" t="s">
        <v>244</v>
      </c>
      <c r="C204" s="13" t="s">
        <v>138</v>
      </c>
      <c r="D204" s="13" t="s">
        <v>66</v>
      </c>
      <c r="E204" s="13" t="s">
        <v>269</v>
      </c>
      <c r="F204" s="13" t="s">
        <v>266</v>
      </c>
      <c r="G204" s="14">
        <v>155.72</v>
      </c>
      <c r="H204" s="14">
        <v>155.72</v>
      </c>
      <c r="I204" s="14">
        <v>155.52000000000001</v>
      </c>
      <c r="J204" s="60">
        <f t="shared" si="63"/>
        <v>0.99871564346262531</v>
      </c>
      <c r="K204" s="60">
        <f t="shared" si="64"/>
        <v>0.99871564346262531</v>
      </c>
    </row>
    <row r="205" spans="1:11" s="4" customFormat="1" ht="31.5" x14ac:dyDescent="0.25">
      <c r="A205" s="11" t="s">
        <v>270</v>
      </c>
      <c r="B205" s="12" t="s">
        <v>271</v>
      </c>
      <c r="C205" s="13" t="s">
        <v>138</v>
      </c>
      <c r="D205" s="13" t="s">
        <v>66</v>
      </c>
      <c r="E205" s="13" t="s">
        <v>272</v>
      </c>
      <c r="F205" s="13" t="s">
        <v>273</v>
      </c>
      <c r="G205" s="14">
        <v>934.08313000000078</v>
      </c>
      <c r="H205" s="14">
        <v>934.08</v>
      </c>
      <c r="I205" s="14">
        <v>279.31</v>
      </c>
      <c r="J205" s="60">
        <f t="shared" si="63"/>
        <v>0.29902049510304268</v>
      </c>
      <c r="K205" s="60">
        <f t="shared" si="64"/>
        <v>0.29902149708804382</v>
      </c>
    </row>
    <row r="206" spans="1:11" s="4" customFormat="1" ht="31.5" x14ac:dyDescent="0.25">
      <c r="A206" s="11" t="s">
        <v>274</v>
      </c>
      <c r="B206" s="12" t="s">
        <v>275</v>
      </c>
      <c r="C206" s="13" t="s">
        <v>57</v>
      </c>
      <c r="D206" s="13" t="s">
        <v>66</v>
      </c>
      <c r="E206" s="13" t="s">
        <v>276</v>
      </c>
      <c r="F206" s="13" t="s">
        <v>277</v>
      </c>
      <c r="G206" s="14">
        <v>1770.71</v>
      </c>
      <c r="H206" s="14">
        <v>1770.71</v>
      </c>
      <c r="I206" s="14">
        <v>1770.71</v>
      </c>
      <c r="J206" s="60">
        <f t="shared" si="63"/>
        <v>1</v>
      </c>
      <c r="K206" s="60">
        <f t="shared" si="64"/>
        <v>1</v>
      </c>
    </row>
    <row r="207" spans="1:11" s="4" customFormat="1" ht="31.5" x14ac:dyDescent="0.25">
      <c r="A207" s="11" t="s">
        <v>278</v>
      </c>
      <c r="B207" s="12" t="s">
        <v>279</v>
      </c>
      <c r="C207" s="13" t="s">
        <v>57</v>
      </c>
      <c r="D207" s="13" t="s">
        <v>66</v>
      </c>
      <c r="E207" s="13" t="s">
        <v>457</v>
      </c>
      <c r="F207" s="13" t="s">
        <v>95</v>
      </c>
      <c r="G207" s="14">
        <f>SUM(G208:G209)</f>
        <v>8916.1607499999991</v>
      </c>
      <c r="H207" s="14">
        <f t="shared" ref="H207:I207" si="66">SUM(H208:H209)</f>
        <v>8916.16</v>
      </c>
      <c r="I207" s="14">
        <f t="shared" si="66"/>
        <v>8916.07</v>
      </c>
      <c r="J207" s="60">
        <f t="shared" si="63"/>
        <v>0.99998982185241558</v>
      </c>
      <c r="K207" s="60">
        <f t="shared" si="64"/>
        <v>0.99998990596848869</v>
      </c>
    </row>
    <row r="208" spans="1:11" s="4" customFormat="1" ht="31.5" x14ac:dyDescent="0.25">
      <c r="A208" s="11"/>
      <c r="B208" s="12" t="s">
        <v>260</v>
      </c>
      <c r="C208" s="13" t="s">
        <v>57</v>
      </c>
      <c r="D208" s="13" t="s">
        <v>66</v>
      </c>
      <c r="E208" s="13" t="s">
        <v>280</v>
      </c>
      <c r="F208" s="13" t="s">
        <v>266</v>
      </c>
      <c r="G208" s="14">
        <v>8827</v>
      </c>
      <c r="H208" s="14">
        <v>8827</v>
      </c>
      <c r="I208" s="14">
        <v>8826.91</v>
      </c>
      <c r="J208" s="60">
        <f t="shared" si="63"/>
        <v>0.99998980401042259</v>
      </c>
      <c r="K208" s="60">
        <f t="shared" si="64"/>
        <v>0.99998980401042259</v>
      </c>
    </row>
    <row r="209" spans="1:11" s="4" customFormat="1" ht="78.75" x14ac:dyDescent="0.25">
      <c r="A209" s="11"/>
      <c r="B209" s="12" t="s">
        <v>244</v>
      </c>
      <c r="C209" s="13" t="s">
        <v>57</v>
      </c>
      <c r="D209" s="13" t="s">
        <v>66</v>
      </c>
      <c r="E209" s="13" t="s">
        <v>281</v>
      </c>
      <c r="F209" s="13" t="s">
        <v>266</v>
      </c>
      <c r="G209" s="14">
        <v>89.160749999999993</v>
      </c>
      <c r="H209" s="14">
        <v>89.16</v>
      </c>
      <c r="I209" s="14">
        <v>89.16</v>
      </c>
      <c r="J209" s="60">
        <f t="shared" si="63"/>
        <v>0.99999158822688239</v>
      </c>
      <c r="K209" s="60">
        <f t="shared" si="64"/>
        <v>1</v>
      </c>
    </row>
    <row r="210" spans="1:11" s="67" customFormat="1" ht="63" x14ac:dyDescent="0.25">
      <c r="A210" s="62" t="s">
        <v>282</v>
      </c>
      <c r="B210" s="63" t="s">
        <v>283</v>
      </c>
      <c r="C210" s="64"/>
      <c r="D210" s="64"/>
      <c r="E210" s="64" t="s">
        <v>284</v>
      </c>
      <c r="F210" s="64" t="s">
        <v>15</v>
      </c>
      <c r="G210" s="65">
        <f>SUM(G211:G212)</f>
        <v>16006.7</v>
      </c>
      <c r="H210" s="65">
        <f t="shared" ref="H210:I210" si="67">SUM(H211:H212)</f>
        <v>16006.7</v>
      </c>
      <c r="I210" s="65">
        <f t="shared" si="67"/>
        <v>11191.71</v>
      </c>
      <c r="J210" s="66">
        <f t="shared" si="63"/>
        <v>0.69918908956874304</v>
      </c>
      <c r="K210" s="66">
        <f t="shared" si="64"/>
        <v>0.69918908956874304</v>
      </c>
    </row>
    <row r="211" spans="1:11" s="4" customFormat="1" ht="31.5" x14ac:dyDescent="0.25">
      <c r="A211" s="11" t="s">
        <v>285</v>
      </c>
      <c r="B211" s="12" t="s">
        <v>286</v>
      </c>
      <c r="C211" s="13" t="s">
        <v>13</v>
      </c>
      <c r="D211" s="13" t="s">
        <v>287</v>
      </c>
      <c r="E211" s="13" t="s">
        <v>288</v>
      </c>
      <c r="F211" s="13" t="s">
        <v>15</v>
      </c>
      <c r="G211" s="14">
        <v>5653.5177300000005</v>
      </c>
      <c r="H211" s="14">
        <v>5653.5199999999995</v>
      </c>
      <c r="I211" s="14">
        <v>2274.9</v>
      </c>
      <c r="J211" s="60">
        <f t="shared" si="63"/>
        <v>0.40238663937116542</v>
      </c>
      <c r="K211" s="60">
        <f t="shared" si="64"/>
        <v>0.40238647780497816</v>
      </c>
    </row>
    <row r="212" spans="1:11" s="4" customFormat="1" ht="47.25" x14ac:dyDescent="0.25">
      <c r="A212" s="11" t="s">
        <v>289</v>
      </c>
      <c r="B212" s="12" t="s">
        <v>290</v>
      </c>
      <c r="C212" s="13" t="s">
        <v>13</v>
      </c>
      <c r="D212" s="13" t="s">
        <v>287</v>
      </c>
      <c r="E212" s="13" t="s">
        <v>291</v>
      </c>
      <c r="F212" s="13" t="s">
        <v>15</v>
      </c>
      <c r="G212" s="14">
        <v>10353.182269999999</v>
      </c>
      <c r="H212" s="14">
        <v>10353.18</v>
      </c>
      <c r="I212" s="14">
        <v>8916.81</v>
      </c>
      <c r="J212" s="60">
        <f t="shared" si="63"/>
        <v>0.86126272748407817</v>
      </c>
      <c r="K212" s="60">
        <f t="shared" si="64"/>
        <v>0.86126291632136209</v>
      </c>
    </row>
    <row r="213" spans="1:11" s="67" customFormat="1" ht="63" x14ac:dyDescent="0.25">
      <c r="A213" s="62" t="s">
        <v>292</v>
      </c>
      <c r="B213" s="63" t="s">
        <v>293</v>
      </c>
      <c r="C213" s="64"/>
      <c r="D213" s="64"/>
      <c r="E213" s="64" t="s">
        <v>294</v>
      </c>
      <c r="F213" s="64" t="s">
        <v>15</v>
      </c>
      <c r="G213" s="65">
        <f>G214</f>
        <v>6663.5</v>
      </c>
      <c r="H213" s="65">
        <f t="shared" ref="H213:I213" si="68">H214</f>
        <v>6663.5</v>
      </c>
      <c r="I213" s="65">
        <f t="shared" si="68"/>
        <v>6663.5</v>
      </c>
      <c r="J213" s="66">
        <f t="shared" si="63"/>
        <v>1</v>
      </c>
      <c r="K213" s="66">
        <f t="shared" si="64"/>
        <v>1</v>
      </c>
    </row>
    <row r="214" spans="1:11" s="4" customFormat="1" ht="31.5" x14ac:dyDescent="0.25">
      <c r="A214" s="11" t="s">
        <v>295</v>
      </c>
      <c r="B214" s="12" t="s">
        <v>296</v>
      </c>
      <c r="C214" s="13" t="s">
        <v>57</v>
      </c>
      <c r="D214" s="13" t="s">
        <v>185</v>
      </c>
      <c r="E214" s="13" t="s">
        <v>297</v>
      </c>
      <c r="F214" s="13" t="s">
        <v>15</v>
      </c>
      <c r="G214" s="14">
        <v>6663.5</v>
      </c>
      <c r="H214" s="14">
        <v>6663.5</v>
      </c>
      <c r="I214" s="14">
        <v>6663.5</v>
      </c>
      <c r="J214" s="60">
        <f t="shared" si="63"/>
        <v>1</v>
      </c>
      <c r="K214" s="60">
        <f t="shared" si="64"/>
        <v>1</v>
      </c>
    </row>
    <row r="215" spans="1:11" s="67" customFormat="1" ht="94.5" x14ac:dyDescent="0.25">
      <c r="A215" s="62" t="s">
        <v>298</v>
      </c>
      <c r="B215" s="68" t="s">
        <v>299</v>
      </c>
      <c r="C215" s="64"/>
      <c r="D215" s="64"/>
      <c r="E215" s="64" t="s">
        <v>300</v>
      </c>
      <c r="F215" s="64"/>
      <c r="G215" s="65">
        <f>SUM(G216:G220)</f>
        <v>2841.0570000000002</v>
      </c>
      <c r="H215" s="65">
        <f t="shared" ref="H215:I215" si="69">SUM(H216:H220)</f>
        <v>2972.62</v>
      </c>
      <c r="I215" s="65">
        <f t="shared" si="69"/>
        <v>2962.62</v>
      </c>
      <c r="J215" s="66">
        <f t="shared" si="63"/>
        <v>1.0427879482882603</v>
      </c>
      <c r="K215" s="66">
        <f t="shared" si="64"/>
        <v>0.9966359642335717</v>
      </c>
    </row>
    <row r="216" spans="1:11" s="4" customFormat="1" ht="47.25" x14ac:dyDescent="0.25">
      <c r="A216" s="11" t="s">
        <v>301</v>
      </c>
      <c r="B216" s="40" t="s">
        <v>302</v>
      </c>
      <c r="C216" s="13" t="s">
        <v>223</v>
      </c>
      <c r="D216" s="13" t="s">
        <v>93</v>
      </c>
      <c r="E216" s="13" t="s">
        <v>303</v>
      </c>
      <c r="F216" s="13" t="s">
        <v>95</v>
      </c>
      <c r="G216" s="41">
        <v>2358.8806600000003</v>
      </c>
      <c r="H216" s="41">
        <v>2358.88</v>
      </c>
      <c r="I216" s="41">
        <v>2358.88</v>
      </c>
      <c r="J216" s="60">
        <f t="shared" si="63"/>
        <v>0.99999972020627781</v>
      </c>
      <c r="K216" s="60">
        <f t="shared" si="64"/>
        <v>1</v>
      </c>
    </row>
    <row r="217" spans="1:11" s="4" customFormat="1" ht="31.5" x14ac:dyDescent="0.25">
      <c r="A217" s="11" t="s">
        <v>304</v>
      </c>
      <c r="B217" s="40" t="s">
        <v>305</v>
      </c>
      <c r="C217" s="13" t="s">
        <v>223</v>
      </c>
      <c r="D217" s="13" t="s">
        <v>93</v>
      </c>
      <c r="E217" s="13" t="s">
        <v>306</v>
      </c>
      <c r="F217" s="13" t="s">
        <v>95</v>
      </c>
      <c r="G217" s="41">
        <v>230.61031000000006</v>
      </c>
      <c r="H217" s="41">
        <v>362.18</v>
      </c>
      <c r="I217" s="41">
        <v>362.18</v>
      </c>
      <c r="J217" s="60">
        <f t="shared" si="63"/>
        <v>1.5705282213965193</v>
      </c>
      <c r="K217" s="60">
        <f t="shared" si="64"/>
        <v>1</v>
      </c>
    </row>
    <row r="218" spans="1:11" s="4" customFormat="1" ht="47.25" x14ac:dyDescent="0.25">
      <c r="A218" s="11" t="s">
        <v>307</v>
      </c>
      <c r="B218" s="42" t="s">
        <v>308</v>
      </c>
      <c r="C218" s="13" t="s">
        <v>223</v>
      </c>
      <c r="D218" s="13" t="s">
        <v>93</v>
      </c>
      <c r="E218" s="13" t="s">
        <v>309</v>
      </c>
      <c r="F218" s="15" t="s">
        <v>95</v>
      </c>
      <c r="G218" s="14">
        <v>55.6327</v>
      </c>
      <c r="H218" s="14">
        <v>55.63</v>
      </c>
      <c r="I218" s="14">
        <v>45.63</v>
      </c>
      <c r="J218" s="60">
        <f t="shared" si="63"/>
        <v>0.82020106879587007</v>
      </c>
      <c r="K218" s="60">
        <f t="shared" si="64"/>
        <v>0.8202408772245191</v>
      </c>
    </row>
    <row r="219" spans="1:11" s="4" customFormat="1" x14ac:dyDescent="0.25">
      <c r="A219" s="11" t="s">
        <v>310</v>
      </c>
      <c r="B219" s="42" t="s">
        <v>311</v>
      </c>
      <c r="C219" s="13" t="s">
        <v>223</v>
      </c>
      <c r="D219" s="13" t="s">
        <v>93</v>
      </c>
      <c r="E219" s="13" t="s">
        <v>312</v>
      </c>
      <c r="F219" s="15" t="s">
        <v>95</v>
      </c>
      <c r="G219" s="14">
        <v>195.93332999999998</v>
      </c>
      <c r="H219" s="14">
        <v>195.93</v>
      </c>
      <c r="I219" s="14">
        <v>195.93</v>
      </c>
      <c r="J219" s="60">
        <f t="shared" si="63"/>
        <v>0.99998300442298416</v>
      </c>
      <c r="K219" s="60">
        <f t="shared" si="64"/>
        <v>1</v>
      </c>
    </row>
    <row r="220" spans="1:11" s="4" customFormat="1" ht="31.5" x14ac:dyDescent="0.25">
      <c r="A220" s="11" t="s">
        <v>313</v>
      </c>
      <c r="B220" s="12" t="s">
        <v>314</v>
      </c>
      <c r="C220" s="13" t="s">
        <v>223</v>
      </c>
      <c r="D220" s="13" t="s">
        <v>93</v>
      </c>
      <c r="E220" s="13" t="s">
        <v>315</v>
      </c>
      <c r="F220" s="15" t="s">
        <v>95</v>
      </c>
      <c r="G220" s="14">
        <v>0</v>
      </c>
      <c r="H220" s="14">
        <v>0</v>
      </c>
      <c r="I220" s="14">
        <v>0</v>
      </c>
      <c r="J220" s="60"/>
      <c r="K220" s="60"/>
    </row>
    <row r="221" spans="1:11" s="67" customFormat="1" ht="47.25" x14ac:dyDescent="0.25">
      <c r="A221" s="62" t="s">
        <v>316</v>
      </c>
      <c r="B221" s="63" t="s">
        <v>317</v>
      </c>
      <c r="C221" s="64"/>
      <c r="D221" s="64"/>
      <c r="E221" s="64" t="s">
        <v>318</v>
      </c>
      <c r="F221" s="64"/>
      <c r="G221" s="65">
        <f>SUM(G222:G224)</f>
        <v>6665.0469800000001</v>
      </c>
      <c r="H221" s="65">
        <f t="shared" ref="H221:I221" si="70">SUM(H222:H224)</f>
        <v>6665.05</v>
      </c>
      <c r="I221" s="65">
        <f t="shared" si="70"/>
        <v>6604.119999999999</v>
      </c>
      <c r="J221" s="66">
        <f t="shared" si="63"/>
        <v>0.99085873210154007</v>
      </c>
      <c r="K221" s="66">
        <f t="shared" si="64"/>
        <v>0.99085828313365976</v>
      </c>
    </row>
    <row r="222" spans="1:11" s="4" customFormat="1" x14ac:dyDescent="0.25">
      <c r="A222" s="11" t="s">
        <v>319</v>
      </c>
      <c r="B222" s="12" t="s">
        <v>320</v>
      </c>
      <c r="C222" s="13" t="s">
        <v>57</v>
      </c>
      <c r="D222" s="13" t="s">
        <v>138</v>
      </c>
      <c r="E222" s="13" t="s">
        <v>321</v>
      </c>
      <c r="F222" s="13" t="s">
        <v>322</v>
      </c>
      <c r="G222" s="14">
        <v>6565.8</v>
      </c>
      <c r="H222" s="14">
        <v>6565.8</v>
      </c>
      <c r="I222" s="14">
        <v>6560.0599999999995</v>
      </c>
      <c r="J222" s="60">
        <f t="shared" si="63"/>
        <v>0.99912577294465243</v>
      </c>
      <c r="K222" s="60">
        <f t="shared" si="64"/>
        <v>0.99912577294465243</v>
      </c>
    </row>
    <row r="223" spans="1:11" s="4" customFormat="1" x14ac:dyDescent="0.25">
      <c r="A223" s="11" t="s">
        <v>323</v>
      </c>
      <c r="B223" s="12" t="s">
        <v>324</v>
      </c>
      <c r="C223" s="13" t="s">
        <v>57</v>
      </c>
      <c r="D223" s="13" t="s">
        <v>138</v>
      </c>
      <c r="E223" s="13" t="s">
        <v>325</v>
      </c>
      <c r="F223" s="13" t="s">
        <v>322</v>
      </c>
      <c r="G223" s="14">
        <v>29.44698</v>
      </c>
      <c r="H223" s="14">
        <v>29.45</v>
      </c>
      <c r="I223" s="14">
        <v>29.45</v>
      </c>
      <c r="J223" s="60">
        <f t="shared" si="63"/>
        <v>1.0001025572062059</v>
      </c>
      <c r="K223" s="60">
        <f t="shared" si="64"/>
        <v>1</v>
      </c>
    </row>
    <row r="224" spans="1:11" s="4" customFormat="1" ht="31.5" x14ac:dyDescent="0.25">
      <c r="A224" s="11" t="s">
        <v>326</v>
      </c>
      <c r="B224" s="12" t="s">
        <v>327</v>
      </c>
      <c r="C224" s="13" t="s">
        <v>57</v>
      </c>
      <c r="D224" s="13" t="s">
        <v>138</v>
      </c>
      <c r="E224" s="13" t="s">
        <v>328</v>
      </c>
      <c r="F224" s="13" t="s">
        <v>95</v>
      </c>
      <c r="G224" s="14">
        <v>69.8</v>
      </c>
      <c r="H224" s="14">
        <v>69.8</v>
      </c>
      <c r="I224" s="14">
        <v>14.61</v>
      </c>
      <c r="J224" s="60">
        <f t="shared" si="63"/>
        <v>0.20931232091690544</v>
      </c>
      <c r="K224" s="60">
        <f t="shared" si="64"/>
        <v>0.20931232091690544</v>
      </c>
    </row>
    <row r="225" spans="1:11" s="67" customFormat="1" ht="63" x14ac:dyDescent="0.25">
      <c r="A225" s="62" t="s">
        <v>329</v>
      </c>
      <c r="B225" s="63" t="s">
        <v>330</v>
      </c>
      <c r="C225" s="64" t="s">
        <v>57</v>
      </c>
      <c r="D225" s="64" t="s">
        <v>93</v>
      </c>
      <c r="E225" s="64" t="s">
        <v>331</v>
      </c>
      <c r="F225" s="64" t="s">
        <v>15</v>
      </c>
      <c r="G225" s="65">
        <f>SUM(G226:G230)</f>
        <v>304033.51613999996</v>
      </c>
      <c r="H225" s="65">
        <f t="shared" ref="H225:I225" si="71">SUM(H226:H230)</f>
        <v>304033.50999999995</v>
      </c>
      <c r="I225" s="65">
        <f t="shared" si="71"/>
        <v>266224.95</v>
      </c>
      <c r="J225" s="66">
        <f t="shared" si="63"/>
        <v>0.87564342701417819</v>
      </c>
      <c r="K225" s="66">
        <f t="shared" si="64"/>
        <v>0.87564344469792177</v>
      </c>
    </row>
    <row r="226" spans="1:11" s="4" customFormat="1" ht="31.5" x14ac:dyDescent="0.25">
      <c r="A226" s="11" t="s">
        <v>332</v>
      </c>
      <c r="B226" s="42" t="s">
        <v>333</v>
      </c>
      <c r="C226" s="13" t="s">
        <v>57</v>
      </c>
      <c r="D226" s="13" t="s">
        <v>93</v>
      </c>
      <c r="E226" s="13" t="s">
        <v>334</v>
      </c>
      <c r="F226" s="13" t="s">
        <v>22</v>
      </c>
      <c r="G226" s="41">
        <v>172646.51314</v>
      </c>
      <c r="H226" s="41">
        <v>172646.51</v>
      </c>
      <c r="I226" s="41">
        <v>149959.54999999999</v>
      </c>
      <c r="J226" s="60">
        <f t="shared" si="63"/>
        <v>0.86859298385248573</v>
      </c>
      <c r="K226" s="60">
        <f t="shared" si="64"/>
        <v>0.86859299964997838</v>
      </c>
    </row>
    <row r="227" spans="1:11" s="4" customFormat="1" ht="31.5" x14ac:dyDescent="0.25">
      <c r="A227" s="11" t="s">
        <v>335</v>
      </c>
      <c r="B227" s="12" t="s">
        <v>336</v>
      </c>
      <c r="C227" s="13" t="s">
        <v>57</v>
      </c>
      <c r="D227" s="13" t="s">
        <v>93</v>
      </c>
      <c r="E227" s="13" t="s">
        <v>337</v>
      </c>
      <c r="F227" s="13" t="s">
        <v>95</v>
      </c>
      <c r="G227" s="14">
        <v>98039.13</v>
      </c>
      <c r="H227" s="14">
        <v>98039.13</v>
      </c>
      <c r="I227" s="14">
        <v>83851.02</v>
      </c>
      <c r="J227" s="60">
        <f t="shared" si="63"/>
        <v>0.85528115151572648</v>
      </c>
      <c r="K227" s="60">
        <f t="shared" si="64"/>
        <v>0.85528115151572648</v>
      </c>
    </row>
    <row r="228" spans="1:11" s="4" customFormat="1" ht="63" x14ac:dyDescent="0.25">
      <c r="A228" s="11" t="s">
        <v>338</v>
      </c>
      <c r="B228" s="12" t="s">
        <v>339</v>
      </c>
      <c r="C228" s="13" t="s">
        <v>57</v>
      </c>
      <c r="D228" s="13" t="s">
        <v>93</v>
      </c>
      <c r="E228" s="13" t="s">
        <v>340</v>
      </c>
      <c r="F228" s="13" t="s">
        <v>95</v>
      </c>
      <c r="G228" s="14">
        <v>16440.727999999999</v>
      </c>
      <c r="H228" s="14">
        <v>16440.73</v>
      </c>
      <c r="I228" s="14">
        <v>16012.24</v>
      </c>
      <c r="J228" s="60">
        <f t="shared" si="63"/>
        <v>0.97393740715131349</v>
      </c>
      <c r="K228" s="60">
        <f t="shared" si="64"/>
        <v>0.9739372886727049</v>
      </c>
    </row>
    <row r="229" spans="1:11" s="4" customFormat="1" ht="47.25" x14ac:dyDescent="0.25">
      <c r="A229" s="11" t="s">
        <v>341</v>
      </c>
      <c r="B229" s="12" t="s">
        <v>342</v>
      </c>
      <c r="C229" s="13" t="s">
        <v>57</v>
      </c>
      <c r="D229" s="13" t="s">
        <v>93</v>
      </c>
      <c r="E229" s="13" t="s">
        <v>343</v>
      </c>
      <c r="F229" s="13" t="s">
        <v>22</v>
      </c>
      <c r="G229" s="14">
        <v>4978.5450000000001</v>
      </c>
      <c r="H229" s="14">
        <v>4978.54</v>
      </c>
      <c r="I229" s="14">
        <v>4978.54</v>
      </c>
      <c r="J229" s="60">
        <f t="shared" si="63"/>
        <v>0.99999899569050799</v>
      </c>
      <c r="K229" s="60">
        <f t="shared" si="64"/>
        <v>1</v>
      </c>
    </row>
    <row r="230" spans="1:11" s="4" customFormat="1" x14ac:dyDescent="0.25">
      <c r="A230" s="11" t="s">
        <v>344</v>
      </c>
      <c r="B230" s="12" t="s">
        <v>345</v>
      </c>
      <c r="C230" s="13" t="s">
        <v>57</v>
      </c>
      <c r="D230" s="13" t="s">
        <v>93</v>
      </c>
      <c r="E230" s="13" t="s">
        <v>346</v>
      </c>
      <c r="F230" s="13" t="s">
        <v>241</v>
      </c>
      <c r="G230" s="14">
        <v>11928.6</v>
      </c>
      <c r="H230" s="14">
        <v>11928.6</v>
      </c>
      <c r="I230" s="14">
        <v>11423.6</v>
      </c>
      <c r="J230" s="60">
        <f t="shared" si="63"/>
        <v>0.95766477206042622</v>
      </c>
      <c r="K230" s="60">
        <f t="shared" si="64"/>
        <v>0.95766477206042622</v>
      </c>
    </row>
    <row r="231" spans="1:11" s="67" customFormat="1" ht="63" x14ac:dyDescent="0.25">
      <c r="A231" s="62" t="s">
        <v>56</v>
      </c>
      <c r="B231" s="63" t="s">
        <v>347</v>
      </c>
      <c r="C231" s="64"/>
      <c r="D231" s="64"/>
      <c r="E231" s="64" t="s">
        <v>9</v>
      </c>
      <c r="F231" s="64"/>
      <c r="G231" s="65">
        <f>G232+G240+G242+G243+G244</f>
        <v>48196.051149999999</v>
      </c>
      <c r="H231" s="65">
        <f t="shared" ref="H231:I231" si="72">H232+H240+H242+H243+H244</f>
        <v>48196.049999999996</v>
      </c>
      <c r="I231" s="65">
        <f t="shared" si="72"/>
        <v>15121.130000000001</v>
      </c>
      <c r="J231" s="66">
        <f t="shared" si="63"/>
        <v>0.3137420937856234</v>
      </c>
      <c r="K231" s="66">
        <f t="shared" si="64"/>
        <v>0.31374210127178476</v>
      </c>
    </row>
    <row r="232" spans="1:11" s="4" customFormat="1" x14ac:dyDescent="0.25">
      <c r="A232" s="11" t="s">
        <v>348</v>
      </c>
      <c r="B232" s="12" t="s">
        <v>349</v>
      </c>
      <c r="C232" s="13" t="s">
        <v>350</v>
      </c>
      <c r="D232" s="13" t="s">
        <v>66</v>
      </c>
      <c r="E232" s="13" t="s">
        <v>351</v>
      </c>
      <c r="F232" s="13" t="s">
        <v>15</v>
      </c>
      <c r="G232" s="14">
        <f>SUM(G233:G239)</f>
        <v>30290.274269999998</v>
      </c>
      <c r="H232" s="14">
        <f t="shared" ref="H232:I232" si="73">SUM(H233:H239)</f>
        <v>30290.269999999997</v>
      </c>
      <c r="I232" s="14">
        <f t="shared" si="73"/>
        <v>13981.05</v>
      </c>
      <c r="J232" s="60">
        <f t="shared" si="63"/>
        <v>0.46156894702822382</v>
      </c>
      <c r="K232" s="60">
        <f t="shared" si="64"/>
        <v>0.46156901209530321</v>
      </c>
    </row>
    <row r="233" spans="1:11" s="4" customFormat="1" ht="31.5" x14ac:dyDescent="0.25">
      <c r="A233" s="11"/>
      <c r="B233" s="12" t="s">
        <v>208</v>
      </c>
      <c r="C233" s="13" t="s">
        <v>350</v>
      </c>
      <c r="D233" s="13" t="s">
        <v>66</v>
      </c>
      <c r="E233" s="13" t="s">
        <v>352</v>
      </c>
      <c r="F233" s="13" t="s">
        <v>22</v>
      </c>
      <c r="G233" s="14">
        <v>23969.79</v>
      </c>
      <c r="H233" s="14">
        <v>23969.79</v>
      </c>
      <c r="I233" s="14">
        <v>7661.6</v>
      </c>
      <c r="J233" s="60">
        <f t="shared" si="63"/>
        <v>0.31963567473891097</v>
      </c>
      <c r="K233" s="60">
        <f t="shared" si="64"/>
        <v>0.31963567473891097</v>
      </c>
    </row>
    <row r="234" spans="1:11" s="4" customFormat="1" ht="31.5" x14ac:dyDescent="0.25">
      <c r="A234" s="11"/>
      <c r="B234" s="12" t="s">
        <v>353</v>
      </c>
      <c r="C234" s="13" t="s">
        <v>350</v>
      </c>
      <c r="D234" s="13" t="s">
        <v>66</v>
      </c>
      <c r="E234" s="13" t="s">
        <v>354</v>
      </c>
      <c r="F234" s="13" t="s">
        <v>22</v>
      </c>
      <c r="G234" s="14">
        <v>460.28</v>
      </c>
      <c r="H234" s="14">
        <v>460.28</v>
      </c>
      <c r="I234" s="14">
        <v>459.25</v>
      </c>
      <c r="J234" s="60">
        <f t="shared" si="63"/>
        <v>0.99776223168506128</v>
      </c>
      <c r="K234" s="60">
        <f t="shared" si="64"/>
        <v>0.99776223168506128</v>
      </c>
    </row>
    <row r="235" spans="1:11" s="4" customFormat="1" ht="63" x14ac:dyDescent="0.25">
      <c r="A235" s="11"/>
      <c r="B235" s="12" t="s">
        <v>355</v>
      </c>
      <c r="C235" s="13" t="s">
        <v>350</v>
      </c>
      <c r="D235" s="13" t="s">
        <v>66</v>
      </c>
      <c r="E235" s="13" t="s">
        <v>356</v>
      </c>
      <c r="F235" s="13" t="s">
        <v>36</v>
      </c>
      <c r="G235" s="14">
        <v>5563.5942699999996</v>
      </c>
      <c r="H235" s="14">
        <v>5563.59</v>
      </c>
      <c r="I235" s="14">
        <v>5563.59</v>
      </c>
      <c r="J235" s="60">
        <f t="shared" si="63"/>
        <v>0.99999923251053324</v>
      </c>
      <c r="K235" s="60">
        <f t="shared" si="64"/>
        <v>1</v>
      </c>
    </row>
    <row r="236" spans="1:11" s="4" customFormat="1" ht="31.5" x14ac:dyDescent="0.25">
      <c r="A236" s="11"/>
      <c r="B236" s="12" t="s">
        <v>80</v>
      </c>
      <c r="C236" s="13" t="s">
        <v>350</v>
      </c>
      <c r="D236" s="13" t="s">
        <v>66</v>
      </c>
      <c r="E236" s="13" t="s">
        <v>357</v>
      </c>
      <c r="F236" s="13" t="s">
        <v>28</v>
      </c>
      <c r="G236" s="14">
        <v>50.85</v>
      </c>
      <c r="H236" s="14">
        <v>50.85</v>
      </c>
      <c r="I236" s="14">
        <v>50.85</v>
      </c>
      <c r="J236" s="60">
        <f t="shared" si="63"/>
        <v>1</v>
      </c>
      <c r="K236" s="60">
        <f t="shared" si="64"/>
        <v>1</v>
      </c>
    </row>
    <row r="237" spans="1:11" s="4" customFormat="1" ht="47.25" x14ac:dyDescent="0.25">
      <c r="A237" s="11"/>
      <c r="B237" s="12" t="s">
        <v>358</v>
      </c>
      <c r="C237" s="13" t="s">
        <v>350</v>
      </c>
      <c r="D237" s="13" t="s">
        <v>66</v>
      </c>
      <c r="E237" s="13" t="s">
        <v>359</v>
      </c>
      <c r="F237" s="13" t="s">
        <v>28</v>
      </c>
      <c r="G237" s="14">
        <v>0</v>
      </c>
      <c r="H237" s="14">
        <v>0</v>
      </c>
      <c r="I237" s="14">
        <v>0</v>
      </c>
      <c r="J237" s="60"/>
      <c r="K237" s="60"/>
    </row>
    <row r="238" spans="1:11" s="4" customFormat="1" ht="47.25" x14ac:dyDescent="0.25">
      <c r="A238" s="11"/>
      <c r="B238" s="12" t="s">
        <v>360</v>
      </c>
      <c r="C238" s="13" t="s">
        <v>350</v>
      </c>
      <c r="D238" s="13" t="s">
        <v>66</v>
      </c>
      <c r="E238" s="13" t="s">
        <v>361</v>
      </c>
      <c r="F238" s="13" t="s">
        <v>28</v>
      </c>
      <c r="G238" s="14">
        <v>243.3</v>
      </c>
      <c r="H238" s="14">
        <v>243.3</v>
      </c>
      <c r="I238" s="14">
        <v>243.3</v>
      </c>
      <c r="J238" s="60">
        <f t="shared" si="63"/>
        <v>1</v>
      </c>
      <c r="K238" s="60">
        <f t="shared" si="64"/>
        <v>1</v>
      </c>
    </row>
    <row r="239" spans="1:11" s="4" customFormat="1" ht="78.75" x14ac:dyDescent="0.25">
      <c r="A239" s="11"/>
      <c r="B239" s="12" t="s">
        <v>362</v>
      </c>
      <c r="C239" s="13" t="s">
        <v>350</v>
      </c>
      <c r="D239" s="13" t="s">
        <v>66</v>
      </c>
      <c r="E239" s="13" t="s">
        <v>363</v>
      </c>
      <c r="F239" s="13" t="s">
        <v>28</v>
      </c>
      <c r="G239" s="14">
        <v>2.46</v>
      </c>
      <c r="H239" s="14">
        <v>2.46</v>
      </c>
      <c r="I239" s="14">
        <v>2.46</v>
      </c>
      <c r="J239" s="60">
        <f t="shared" si="63"/>
        <v>1</v>
      </c>
      <c r="K239" s="60">
        <f t="shared" si="64"/>
        <v>1</v>
      </c>
    </row>
    <row r="240" spans="1:11" s="4" customFormat="1" ht="31.5" x14ac:dyDescent="0.25">
      <c r="A240" s="11" t="s">
        <v>364</v>
      </c>
      <c r="B240" s="12" t="s">
        <v>365</v>
      </c>
      <c r="C240" s="13" t="s">
        <v>350</v>
      </c>
      <c r="D240" s="13" t="s">
        <v>66</v>
      </c>
      <c r="E240" s="13" t="s">
        <v>351</v>
      </c>
      <c r="F240" s="13" t="s">
        <v>241</v>
      </c>
      <c r="G240" s="14">
        <f>SUM(G241:G241)</f>
        <v>215.0976</v>
      </c>
      <c r="H240" s="14">
        <f t="shared" ref="H240:I240" si="74">SUM(H241:H241)</f>
        <v>215.1</v>
      </c>
      <c r="I240" s="14">
        <f t="shared" si="74"/>
        <v>215.1</v>
      </c>
      <c r="J240" s="60">
        <f t="shared" si="63"/>
        <v>1.0000111577256092</v>
      </c>
      <c r="K240" s="60">
        <f t="shared" si="64"/>
        <v>1</v>
      </c>
    </row>
    <row r="241" spans="1:11" s="4" customFormat="1" ht="31.5" x14ac:dyDescent="0.25">
      <c r="A241" s="11"/>
      <c r="B241" s="12" t="s">
        <v>80</v>
      </c>
      <c r="C241" s="13" t="s">
        <v>350</v>
      </c>
      <c r="D241" s="13" t="s">
        <v>66</v>
      </c>
      <c r="E241" s="13" t="s">
        <v>366</v>
      </c>
      <c r="F241" s="13" t="s">
        <v>28</v>
      </c>
      <c r="G241" s="14">
        <v>215.0976</v>
      </c>
      <c r="H241" s="14">
        <v>215.1</v>
      </c>
      <c r="I241" s="14">
        <v>215.1</v>
      </c>
      <c r="J241" s="60">
        <f t="shared" si="63"/>
        <v>1.0000111577256092</v>
      </c>
      <c r="K241" s="60">
        <f t="shared" si="64"/>
        <v>1</v>
      </c>
    </row>
    <row r="242" spans="1:11" s="4" customFormat="1" ht="31.5" x14ac:dyDescent="0.25">
      <c r="A242" s="11" t="s">
        <v>367</v>
      </c>
      <c r="B242" s="43" t="s">
        <v>368</v>
      </c>
      <c r="C242" s="13" t="s">
        <v>12</v>
      </c>
      <c r="D242" s="13" t="s">
        <v>12</v>
      </c>
      <c r="E242" s="13" t="s">
        <v>369</v>
      </c>
      <c r="F242" s="13" t="s">
        <v>28</v>
      </c>
      <c r="G242" s="14">
        <v>58.44</v>
      </c>
      <c r="H242" s="14">
        <v>58.44</v>
      </c>
      <c r="I242" s="14">
        <v>58.44</v>
      </c>
      <c r="J242" s="60">
        <f t="shared" si="63"/>
        <v>1</v>
      </c>
      <c r="K242" s="60">
        <f t="shared" si="64"/>
        <v>1</v>
      </c>
    </row>
    <row r="243" spans="1:11" s="4" customFormat="1" ht="78.75" x14ac:dyDescent="0.25">
      <c r="A243" s="11" t="s">
        <v>370</v>
      </c>
      <c r="B243" s="12" t="s">
        <v>371</v>
      </c>
      <c r="C243" s="13" t="s">
        <v>350</v>
      </c>
      <c r="D243" s="13" t="s">
        <v>66</v>
      </c>
      <c r="E243" s="13" t="s">
        <v>372</v>
      </c>
      <c r="F243" s="13" t="s">
        <v>28</v>
      </c>
      <c r="G243" s="14">
        <v>866.53928000000008</v>
      </c>
      <c r="H243" s="14">
        <v>866.54</v>
      </c>
      <c r="I243" s="14">
        <v>866.54</v>
      </c>
      <c r="J243" s="60">
        <f t="shared" si="63"/>
        <v>1.0000008308913588</v>
      </c>
      <c r="K243" s="60">
        <f t="shared" si="64"/>
        <v>1</v>
      </c>
    </row>
    <row r="244" spans="1:11" s="4" customFormat="1" ht="31.5" x14ac:dyDescent="0.25">
      <c r="A244" s="11" t="s">
        <v>373</v>
      </c>
      <c r="B244" s="12" t="s">
        <v>374</v>
      </c>
      <c r="C244" s="13" t="s">
        <v>57</v>
      </c>
      <c r="D244" s="13" t="s">
        <v>185</v>
      </c>
      <c r="E244" s="13" t="s">
        <v>375</v>
      </c>
      <c r="F244" s="13" t="s">
        <v>22</v>
      </c>
      <c r="G244" s="14">
        <f>SUM(G245:G246)</f>
        <v>16765.7</v>
      </c>
      <c r="H244" s="14">
        <f>SUM(H245:H246)</f>
        <v>16765.7</v>
      </c>
      <c r="I244" s="14">
        <v>0</v>
      </c>
      <c r="J244" s="60">
        <f t="shared" si="63"/>
        <v>0</v>
      </c>
      <c r="K244" s="60">
        <f t="shared" si="63"/>
        <v>0</v>
      </c>
    </row>
    <row r="245" spans="1:11" s="4" customFormat="1" ht="47.25" x14ac:dyDescent="0.25">
      <c r="A245" s="11"/>
      <c r="B245" s="12" t="s">
        <v>360</v>
      </c>
      <c r="C245" s="13" t="s">
        <v>57</v>
      </c>
      <c r="D245" s="13" t="s">
        <v>185</v>
      </c>
      <c r="E245" s="13" t="s">
        <v>376</v>
      </c>
      <c r="F245" s="13" t="s">
        <v>22</v>
      </c>
      <c r="G245" s="14">
        <v>16765.7</v>
      </c>
      <c r="H245" s="14">
        <v>16765.7</v>
      </c>
      <c r="I245" s="14">
        <v>0</v>
      </c>
      <c r="J245" s="60">
        <f t="shared" si="63"/>
        <v>0</v>
      </c>
      <c r="K245" s="60">
        <f t="shared" si="63"/>
        <v>0</v>
      </c>
    </row>
    <row r="246" spans="1:11" s="4" customFormat="1" ht="63" x14ac:dyDescent="0.25">
      <c r="A246" s="11"/>
      <c r="B246" s="12" t="s">
        <v>377</v>
      </c>
      <c r="C246" s="13" t="s">
        <v>57</v>
      </c>
      <c r="D246" s="13" t="s">
        <v>185</v>
      </c>
      <c r="E246" s="13" t="s">
        <v>378</v>
      </c>
      <c r="F246" s="13" t="s">
        <v>22</v>
      </c>
      <c r="G246" s="14">
        <v>0</v>
      </c>
      <c r="H246" s="14">
        <v>0</v>
      </c>
      <c r="I246" s="14">
        <v>0</v>
      </c>
      <c r="J246" s="60"/>
      <c r="K246" s="60"/>
    </row>
    <row r="247" spans="1:11" s="67" customFormat="1" ht="63" x14ac:dyDescent="0.25">
      <c r="A247" s="62" t="s">
        <v>350</v>
      </c>
      <c r="B247" s="63" t="s">
        <v>379</v>
      </c>
      <c r="C247" s="69"/>
      <c r="D247" s="69"/>
      <c r="E247" s="64" t="s">
        <v>380</v>
      </c>
      <c r="F247" s="64" t="s">
        <v>15</v>
      </c>
      <c r="G247" s="65">
        <f>SUM(G248:G251)</f>
        <v>1564.329</v>
      </c>
      <c r="H247" s="65">
        <f t="shared" ref="H247:I247" si="75">SUM(H248:H251)</f>
        <v>1564.33</v>
      </c>
      <c r="I247" s="65">
        <f t="shared" si="75"/>
        <v>1520.31</v>
      </c>
      <c r="J247" s="66">
        <f t="shared" si="63"/>
        <v>0.97186077864694698</v>
      </c>
      <c r="K247" s="66">
        <f t="shared" si="64"/>
        <v>0.97186015738367226</v>
      </c>
    </row>
    <row r="248" spans="1:11" s="4" customFormat="1" ht="31.5" x14ac:dyDescent="0.25">
      <c r="A248" s="11" t="s">
        <v>381</v>
      </c>
      <c r="B248" s="12" t="s">
        <v>382</v>
      </c>
      <c r="C248" s="13" t="s">
        <v>57</v>
      </c>
      <c r="D248" s="13" t="s">
        <v>13</v>
      </c>
      <c r="E248" s="13" t="s">
        <v>383</v>
      </c>
      <c r="F248" s="13" t="s">
        <v>95</v>
      </c>
      <c r="G248" s="14">
        <v>64.328999999999994</v>
      </c>
      <c r="H248" s="14">
        <v>64.33</v>
      </c>
      <c r="I248" s="14">
        <v>64.33</v>
      </c>
      <c r="J248" s="60">
        <f t="shared" si="63"/>
        <v>1.0000155450885293</v>
      </c>
      <c r="K248" s="60">
        <f t="shared" si="64"/>
        <v>1</v>
      </c>
    </row>
    <row r="249" spans="1:11" s="4" customFormat="1" ht="47.25" x14ac:dyDescent="0.25">
      <c r="A249" s="11" t="s">
        <v>384</v>
      </c>
      <c r="B249" s="12" t="s">
        <v>385</v>
      </c>
      <c r="C249" s="13" t="s">
        <v>57</v>
      </c>
      <c r="D249" s="13" t="s">
        <v>13</v>
      </c>
      <c r="E249" s="13" t="s">
        <v>386</v>
      </c>
      <c r="F249" s="13" t="s">
        <v>95</v>
      </c>
      <c r="G249" s="14">
        <v>0</v>
      </c>
      <c r="H249" s="14">
        <v>0</v>
      </c>
      <c r="I249" s="14">
        <v>0</v>
      </c>
      <c r="J249" s="60"/>
      <c r="K249" s="60"/>
    </row>
    <row r="250" spans="1:11" s="4" customFormat="1" ht="31.5" x14ac:dyDescent="0.25">
      <c r="A250" s="11" t="s">
        <v>387</v>
      </c>
      <c r="B250" s="12" t="s">
        <v>388</v>
      </c>
      <c r="C250" s="13" t="s">
        <v>57</v>
      </c>
      <c r="D250" s="13" t="s">
        <v>13</v>
      </c>
      <c r="E250" s="13" t="s">
        <v>389</v>
      </c>
      <c r="F250" s="13" t="s">
        <v>95</v>
      </c>
      <c r="G250" s="14">
        <v>0</v>
      </c>
      <c r="H250" s="14">
        <v>0</v>
      </c>
      <c r="I250" s="14">
        <v>0</v>
      </c>
      <c r="J250" s="60"/>
      <c r="K250" s="60"/>
    </row>
    <row r="251" spans="1:11" s="4" customFormat="1" x14ac:dyDescent="0.25">
      <c r="A251" s="11" t="s">
        <v>390</v>
      </c>
      <c r="B251" s="12" t="s">
        <v>391</v>
      </c>
      <c r="C251" s="13" t="s">
        <v>57</v>
      </c>
      <c r="D251" s="13" t="s">
        <v>13</v>
      </c>
      <c r="E251" s="13" t="s">
        <v>455</v>
      </c>
      <c r="F251" s="13" t="s">
        <v>95</v>
      </c>
      <c r="G251" s="14">
        <v>1500</v>
      </c>
      <c r="H251" s="14">
        <v>1500</v>
      </c>
      <c r="I251" s="14">
        <v>1455.98</v>
      </c>
      <c r="J251" s="60">
        <f t="shared" si="63"/>
        <v>0.97065333333333337</v>
      </c>
      <c r="K251" s="60">
        <f t="shared" si="64"/>
        <v>0.97065333333333337</v>
      </c>
    </row>
    <row r="252" spans="1:11" s="67" customFormat="1" ht="78.75" x14ac:dyDescent="0.25">
      <c r="A252" s="62" t="s">
        <v>185</v>
      </c>
      <c r="B252" s="63" t="s">
        <v>392</v>
      </c>
      <c r="C252" s="69"/>
      <c r="D252" s="69"/>
      <c r="E252" s="64" t="s">
        <v>393</v>
      </c>
      <c r="F252" s="64" t="s">
        <v>15</v>
      </c>
      <c r="G252" s="65">
        <f>SUM(G253:G256)</f>
        <v>320</v>
      </c>
      <c r="H252" s="65">
        <f t="shared" ref="H252:I252" si="76">SUM(H253:H256)</f>
        <v>320</v>
      </c>
      <c r="I252" s="65">
        <f t="shared" si="76"/>
        <v>319.40999999999997</v>
      </c>
      <c r="J252" s="66">
        <f t="shared" si="63"/>
        <v>0.99815624999999986</v>
      </c>
      <c r="K252" s="66">
        <f t="shared" si="64"/>
        <v>0.99815624999999986</v>
      </c>
    </row>
    <row r="253" spans="1:11" s="4" customFormat="1" ht="47.25" x14ac:dyDescent="0.25">
      <c r="A253" s="11"/>
      <c r="B253" s="12" t="s">
        <v>394</v>
      </c>
      <c r="C253" s="13" t="s">
        <v>56</v>
      </c>
      <c r="D253" s="13" t="s">
        <v>57</v>
      </c>
      <c r="E253" s="13" t="s">
        <v>395</v>
      </c>
      <c r="F253" s="13" t="s">
        <v>95</v>
      </c>
      <c r="G253" s="14">
        <v>25</v>
      </c>
      <c r="H253" s="14">
        <v>25</v>
      </c>
      <c r="I253" s="14">
        <v>25</v>
      </c>
      <c r="J253" s="60">
        <f t="shared" si="63"/>
        <v>1</v>
      </c>
      <c r="K253" s="60">
        <f t="shared" si="64"/>
        <v>1</v>
      </c>
    </row>
    <row r="254" spans="1:11" s="4" customFormat="1" ht="31.5" x14ac:dyDescent="0.25">
      <c r="A254" s="11"/>
      <c r="B254" s="12" t="s">
        <v>396</v>
      </c>
      <c r="C254" s="13" t="s">
        <v>56</v>
      </c>
      <c r="D254" s="13" t="s">
        <v>57</v>
      </c>
      <c r="E254" s="13" t="s">
        <v>397</v>
      </c>
      <c r="F254" s="13" t="s">
        <v>95</v>
      </c>
      <c r="G254" s="14">
        <v>25</v>
      </c>
      <c r="H254" s="14">
        <v>25</v>
      </c>
      <c r="I254" s="14">
        <v>25</v>
      </c>
      <c r="J254" s="60">
        <f t="shared" si="63"/>
        <v>1</v>
      </c>
      <c r="K254" s="60">
        <f t="shared" si="64"/>
        <v>1</v>
      </c>
    </row>
    <row r="255" spans="1:11" s="4" customFormat="1" ht="31.5" x14ac:dyDescent="0.25">
      <c r="A255" s="11"/>
      <c r="B255" s="12" t="s">
        <v>398</v>
      </c>
      <c r="C255" s="13" t="s">
        <v>56</v>
      </c>
      <c r="D255" s="13" t="s">
        <v>57</v>
      </c>
      <c r="E255" s="13" t="s">
        <v>399</v>
      </c>
      <c r="F255" s="13" t="s">
        <v>95</v>
      </c>
      <c r="G255" s="14">
        <v>205.6</v>
      </c>
      <c r="H255" s="14">
        <v>205.6</v>
      </c>
      <c r="I255" s="14">
        <v>205.6</v>
      </c>
      <c r="J255" s="60">
        <f t="shared" si="63"/>
        <v>1</v>
      </c>
      <c r="K255" s="60">
        <f t="shared" si="64"/>
        <v>1</v>
      </c>
    </row>
    <row r="256" spans="1:11" s="4" customFormat="1" ht="31.5" x14ac:dyDescent="0.25">
      <c r="A256" s="11"/>
      <c r="B256" s="12" t="s">
        <v>400</v>
      </c>
      <c r="C256" s="13" t="s">
        <v>56</v>
      </c>
      <c r="D256" s="13" t="s">
        <v>57</v>
      </c>
      <c r="E256" s="13" t="s">
        <v>401</v>
      </c>
      <c r="F256" s="13" t="s">
        <v>95</v>
      </c>
      <c r="G256" s="14">
        <v>64.400000000000006</v>
      </c>
      <c r="H256" s="14">
        <v>64.400000000000006</v>
      </c>
      <c r="I256" s="14">
        <v>63.81</v>
      </c>
      <c r="J256" s="60">
        <f t="shared" si="63"/>
        <v>0.99083850931677009</v>
      </c>
      <c r="K256" s="60">
        <f t="shared" si="64"/>
        <v>0.99083850931677009</v>
      </c>
    </row>
    <row r="257" spans="1:11" s="67" customFormat="1" ht="63" x14ac:dyDescent="0.25">
      <c r="A257" s="62" t="s">
        <v>287</v>
      </c>
      <c r="B257" s="63" t="s">
        <v>402</v>
      </c>
      <c r="C257" s="69"/>
      <c r="D257" s="69"/>
      <c r="E257" s="64" t="s">
        <v>403</v>
      </c>
      <c r="F257" s="64" t="s">
        <v>15</v>
      </c>
      <c r="G257" s="65">
        <f>SUM(G258:G259)</f>
        <v>1066.3166699999999</v>
      </c>
      <c r="H257" s="65">
        <f t="shared" ref="H257:I257" si="77">SUM(H258:H259)</f>
        <v>124.31</v>
      </c>
      <c r="I257" s="65">
        <f t="shared" si="77"/>
        <v>0</v>
      </c>
      <c r="J257" s="66">
        <f>(G257-H257)/G257</f>
        <v>0.8834211229202672</v>
      </c>
      <c r="K257" s="66">
        <f>(G257-H257)/G257</f>
        <v>0.8834211229202672</v>
      </c>
    </row>
    <row r="258" spans="1:11" s="4" customFormat="1" ht="31.5" x14ac:dyDescent="0.25">
      <c r="A258" s="11" t="s">
        <v>404</v>
      </c>
      <c r="B258" s="12" t="s">
        <v>405</v>
      </c>
      <c r="C258" s="13" t="s">
        <v>287</v>
      </c>
      <c r="D258" s="13" t="s">
        <v>13</v>
      </c>
      <c r="E258" s="13" t="s">
        <v>406</v>
      </c>
      <c r="F258" s="13" t="s">
        <v>407</v>
      </c>
      <c r="G258" s="14">
        <v>0</v>
      </c>
      <c r="H258" s="14">
        <v>0</v>
      </c>
      <c r="I258" s="14">
        <v>0</v>
      </c>
      <c r="J258" s="60"/>
      <c r="K258" s="60"/>
    </row>
    <row r="259" spans="1:11" s="4" customFormat="1" ht="47.25" x14ac:dyDescent="0.25">
      <c r="A259" s="11" t="s">
        <v>408</v>
      </c>
      <c r="B259" s="12" t="s">
        <v>409</v>
      </c>
      <c r="C259" s="13" t="s">
        <v>13</v>
      </c>
      <c r="D259" s="13" t="s">
        <v>350</v>
      </c>
      <c r="E259" s="13" t="s">
        <v>410</v>
      </c>
      <c r="F259" s="13" t="s">
        <v>411</v>
      </c>
      <c r="G259" s="14">
        <v>1066.3166699999999</v>
      </c>
      <c r="H259" s="14">
        <v>124.31</v>
      </c>
      <c r="I259" s="14">
        <v>0</v>
      </c>
      <c r="J259" s="60">
        <f>(G259-H259)/G259</f>
        <v>0.8834211229202672</v>
      </c>
      <c r="K259" s="60">
        <f>(G259-H259)/G259</f>
        <v>0.8834211229202672</v>
      </c>
    </row>
    <row r="260" spans="1:11" s="67" customFormat="1" ht="63" x14ac:dyDescent="0.25">
      <c r="A260" s="62" t="s">
        <v>412</v>
      </c>
      <c r="B260" s="63" t="s">
        <v>413</v>
      </c>
      <c r="C260" s="69"/>
      <c r="D260" s="69"/>
      <c r="E260" s="64" t="s">
        <v>414</v>
      </c>
      <c r="F260" s="64" t="s">
        <v>15</v>
      </c>
      <c r="G260" s="65">
        <f>G261</f>
        <v>0</v>
      </c>
      <c r="H260" s="65">
        <f t="shared" ref="H260:I260" si="78">H261</f>
        <v>0</v>
      </c>
      <c r="I260" s="65">
        <f t="shared" si="78"/>
        <v>0</v>
      </c>
      <c r="J260" s="66"/>
      <c r="K260" s="66"/>
    </row>
    <row r="261" spans="1:11" s="4" customFormat="1" ht="31.5" x14ac:dyDescent="0.25">
      <c r="A261" s="11"/>
      <c r="B261" s="12" t="s">
        <v>415</v>
      </c>
      <c r="C261" s="13" t="s">
        <v>223</v>
      </c>
      <c r="D261" s="13" t="s">
        <v>412</v>
      </c>
      <c r="E261" s="13" t="s">
        <v>416</v>
      </c>
      <c r="F261" s="13" t="s">
        <v>95</v>
      </c>
      <c r="G261" s="14">
        <v>0</v>
      </c>
      <c r="H261" s="14">
        <v>0</v>
      </c>
      <c r="I261" s="14">
        <v>0</v>
      </c>
      <c r="J261" s="60"/>
      <c r="K261" s="60"/>
    </row>
    <row r="262" spans="1:11" s="67" customFormat="1" ht="47.25" x14ac:dyDescent="0.25">
      <c r="A262" s="62" t="s">
        <v>417</v>
      </c>
      <c r="B262" s="63" t="s">
        <v>418</v>
      </c>
      <c r="C262" s="64"/>
      <c r="D262" s="64"/>
      <c r="E262" s="64" t="s">
        <v>419</v>
      </c>
      <c r="F262" s="64"/>
      <c r="G262" s="65">
        <f>G263</f>
        <v>68066.406620000009</v>
      </c>
      <c r="H262" s="65">
        <f t="shared" ref="H262:I262" si="79">H263</f>
        <v>68066.41</v>
      </c>
      <c r="I262" s="65">
        <f t="shared" si="79"/>
        <v>50350.7</v>
      </c>
      <c r="J262" s="66">
        <f t="shared" si="63"/>
        <v>0.73972907488854289</v>
      </c>
      <c r="K262" s="66">
        <f t="shared" si="64"/>
        <v>0.7397290381555307</v>
      </c>
    </row>
    <row r="263" spans="1:11" s="4" customFormat="1" x14ac:dyDescent="0.25">
      <c r="A263" s="11" t="s">
        <v>420</v>
      </c>
      <c r="B263" s="12" t="s">
        <v>421</v>
      </c>
      <c r="C263" s="13" t="s">
        <v>138</v>
      </c>
      <c r="D263" s="13" t="s">
        <v>223</v>
      </c>
      <c r="E263" s="13" t="s">
        <v>422</v>
      </c>
      <c r="F263" s="13" t="s">
        <v>241</v>
      </c>
      <c r="G263" s="14">
        <f>SUM(G264:G267)</f>
        <v>68066.406620000009</v>
      </c>
      <c r="H263" s="14">
        <f t="shared" ref="H263:I263" si="80">SUM(H264:H267)</f>
        <v>68066.41</v>
      </c>
      <c r="I263" s="14">
        <f t="shared" si="80"/>
        <v>50350.7</v>
      </c>
      <c r="J263" s="60">
        <f t="shared" si="63"/>
        <v>0.73972907488854289</v>
      </c>
      <c r="K263" s="60">
        <f t="shared" si="64"/>
        <v>0.7397290381555307</v>
      </c>
    </row>
    <row r="264" spans="1:11" s="4" customFormat="1" ht="31.5" x14ac:dyDescent="0.25">
      <c r="A264" s="11" t="s">
        <v>423</v>
      </c>
      <c r="B264" s="12" t="s">
        <v>424</v>
      </c>
      <c r="C264" s="13" t="s">
        <v>138</v>
      </c>
      <c r="D264" s="13" t="s">
        <v>223</v>
      </c>
      <c r="E264" s="15" t="s">
        <v>456</v>
      </c>
      <c r="F264" s="15" t="s">
        <v>220</v>
      </c>
      <c r="G264" s="14">
        <v>45574.22</v>
      </c>
      <c r="H264" s="14">
        <v>45574.23</v>
      </c>
      <c r="I264" s="14">
        <v>37462.99</v>
      </c>
      <c r="J264" s="60">
        <f t="shared" si="63"/>
        <v>0.82202152883801405</v>
      </c>
      <c r="K264" s="60">
        <f t="shared" si="64"/>
        <v>0.82202134846820218</v>
      </c>
    </row>
    <row r="265" spans="1:11" s="4" customFormat="1" ht="31.5" x14ac:dyDescent="0.25">
      <c r="A265" s="11" t="s">
        <v>425</v>
      </c>
      <c r="B265" s="12" t="s">
        <v>426</v>
      </c>
      <c r="C265" s="13" t="s">
        <v>138</v>
      </c>
      <c r="D265" s="13" t="s">
        <v>223</v>
      </c>
      <c r="E265" s="13" t="s">
        <v>427</v>
      </c>
      <c r="F265" s="13" t="s">
        <v>95</v>
      </c>
      <c r="G265" s="14">
        <v>11431.654619999999</v>
      </c>
      <c r="H265" s="14">
        <v>11431.65</v>
      </c>
      <c r="I265" s="14">
        <v>11150.9</v>
      </c>
      <c r="J265" s="60">
        <f t="shared" ref="J265:J272" si="81">I265/G265</f>
        <v>0.97544059636749247</v>
      </c>
      <c r="K265" s="60">
        <f t="shared" ref="K265:K272" si="82">I265/H265</f>
        <v>0.97544099058316169</v>
      </c>
    </row>
    <row r="266" spans="1:11" s="4" customFormat="1" ht="63" x14ac:dyDescent="0.25">
      <c r="A266" s="11" t="s">
        <v>428</v>
      </c>
      <c r="B266" s="43" t="s">
        <v>429</v>
      </c>
      <c r="C266" s="13" t="s">
        <v>138</v>
      </c>
      <c r="D266" s="13" t="s">
        <v>223</v>
      </c>
      <c r="E266" s="13" t="s">
        <v>430</v>
      </c>
      <c r="F266" s="13" t="s">
        <v>95</v>
      </c>
      <c r="G266" s="14">
        <v>875.33199999999999</v>
      </c>
      <c r="H266" s="14">
        <v>875.33</v>
      </c>
      <c r="I266" s="14">
        <v>659.03</v>
      </c>
      <c r="J266" s="60">
        <f t="shared" si="81"/>
        <v>0.75289147432060066</v>
      </c>
      <c r="K266" s="60">
        <f t="shared" si="82"/>
        <v>0.75289319456662052</v>
      </c>
    </row>
    <row r="267" spans="1:11" s="4" customFormat="1" ht="31.5" x14ac:dyDescent="0.25">
      <c r="A267" s="11" t="s">
        <v>431</v>
      </c>
      <c r="B267" s="12" t="s">
        <v>432</v>
      </c>
      <c r="C267" s="13" t="s">
        <v>138</v>
      </c>
      <c r="D267" s="13" t="s">
        <v>223</v>
      </c>
      <c r="E267" s="13" t="s">
        <v>433</v>
      </c>
      <c r="F267" s="13" t="s">
        <v>95</v>
      </c>
      <c r="G267" s="14">
        <v>10185.200000000001</v>
      </c>
      <c r="H267" s="14">
        <v>10185.200000000001</v>
      </c>
      <c r="I267" s="14">
        <v>1077.78</v>
      </c>
      <c r="J267" s="60">
        <f t="shared" si="81"/>
        <v>0.10581824608255114</v>
      </c>
      <c r="K267" s="60">
        <f t="shared" si="82"/>
        <v>0.10581824608255114</v>
      </c>
    </row>
    <row r="268" spans="1:11" s="67" customFormat="1" ht="47.25" x14ac:dyDescent="0.25">
      <c r="A268" s="62" t="s">
        <v>434</v>
      </c>
      <c r="B268" s="63" t="s">
        <v>435</v>
      </c>
      <c r="C268" s="64"/>
      <c r="D268" s="64"/>
      <c r="E268" s="64" t="s">
        <v>436</v>
      </c>
      <c r="F268" s="64" t="s">
        <v>15</v>
      </c>
      <c r="G268" s="65">
        <f>G269</f>
        <v>3000</v>
      </c>
      <c r="H268" s="65">
        <f t="shared" ref="H268:I268" si="83">H269</f>
        <v>3000</v>
      </c>
      <c r="I268" s="65">
        <f t="shared" si="83"/>
        <v>3000</v>
      </c>
      <c r="J268" s="66">
        <f t="shared" si="81"/>
        <v>1</v>
      </c>
      <c r="K268" s="66">
        <f t="shared" si="82"/>
        <v>1</v>
      </c>
    </row>
    <row r="269" spans="1:11" s="4" customFormat="1" x14ac:dyDescent="0.25">
      <c r="A269" s="11" t="s">
        <v>437</v>
      </c>
      <c r="B269" s="12" t="s">
        <v>438</v>
      </c>
      <c r="C269" s="13" t="s">
        <v>138</v>
      </c>
      <c r="D269" s="13" t="s">
        <v>439</v>
      </c>
      <c r="E269" s="13" t="s">
        <v>440</v>
      </c>
      <c r="F269" s="13" t="s">
        <v>15</v>
      </c>
      <c r="G269" s="14">
        <f>SUM(G270:G271)</f>
        <v>3000</v>
      </c>
      <c r="H269" s="14">
        <f t="shared" ref="H269:I269" si="84">SUM(H270:H271)</f>
        <v>3000</v>
      </c>
      <c r="I269" s="14">
        <f t="shared" si="84"/>
        <v>3000</v>
      </c>
      <c r="J269" s="60">
        <f t="shared" si="81"/>
        <v>1</v>
      </c>
      <c r="K269" s="60">
        <f t="shared" si="82"/>
        <v>1</v>
      </c>
    </row>
    <row r="270" spans="1:11" s="4" customFormat="1" ht="31.5" x14ac:dyDescent="0.25">
      <c r="A270" s="11"/>
      <c r="B270" s="12" t="s">
        <v>208</v>
      </c>
      <c r="C270" s="13" t="s">
        <v>138</v>
      </c>
      <c r="D270" s="13" t="s">
        <v>13</v>
      </c>
      <c r="E270" s="13" t="s">
        <v>441</v>
      </c>
      <c r="F270" s="15" t="s">
        <v>22</v>
      </c>
      <c r="G270" s="14">
        <v>2400</v>
      </c>
      <c r="H270" s="14">
        <v>2400</v>
      </c>
      <c r="I270" s="14">
        <v>2400</v>
      </c>
      <c r="J270" s="60">
        <f t="shared" si="81"/>
        <v>1</v>
      </c>
      <c r="K270" s="60">
        <f t="shared" si="82"/>
        <v>1</v>
      </c>
    </row>
    <row r="271" spans="1:11" s="4" customFormat="1" ht="63" x14ac:dyDescent="0.25">
      <c r="A271" s="11"/>
      <c r="B271" s="12" t="s">
        <v>209</v>
      </c>
      <c r="C271" s="13" t="s">
        <v>138</v>
      </c>
      <c r="D271" s="13" t="s">
        <v>13</v>
      </c>
      <c r="E271" s="13" t="s">
        <v>442</v>
      </c>
      <c r="F271" s="13" t="s">
        <v>22</v>
      </c>
      <c r="G271" s="14">
        <v>600</v>
      </c>
      <c r="H271" s="14">
        <v>600</v>
      </c>
      <c r="I271" s="14">
        <v>600</v>
      </c>
      <c r="J271" s="60">
        <f t="shared" si="81"/>
        <v>1</v>
      </c>
      <c r="K271" s="60">
        <f t="shared" si="82"/>
        <v>1</v>
      </c>
    </row>
    <row r="272" spans="1:11" s="46" customFormat="1" x14ac:dyDescent="0.25">
      <c r="A272" s="30"/>
      <c r="B272" s="44" t="s">
        <v>443</v>
      </c>
      <c r="C272" s="6"/>
      <c r="D272" s="6"/>
      <c r="E272" s="6"/>
      <c r="F272" s="6"/>
      <c r="G272" s="45">
        <f>G6+G130+G155+G187+G210+G213+G215+G221+G225+G231+G247+G252+G257+G260+G262+G268</f>
        <v>1966423.2463400001</v>
      </c>
      <c r="H272" s="45">
        <f t="shared" ref="H272:I272" si="85">H6+H130+H155+H187+H210+H213+H215+H221+H225+H231+H247+H252+H257+H260+H262+H268</f>
        <v>1965835.0938000001</v>
      </c>
      <c r="I272" s="45">
        <f t="shared" si="85"/>
        <v>1713715.8137999999</v>
      </c>
      <c r="J272" s="59">
        <f t="shared" si="81"/>
        <v>0.87148878909443772</v>
      </c>
      <c r="K272" s="59">
        <f t="shared" si="82"/>
        <v>0.87174952731531086</v>
      </c>
    </row>
    <row r="273" spans="1:11" s="46" customFormat="1" x14ac:dyDescent="0.25">
      <c r="A273" s="47"/>
      <c r="B273" s="48"/>
      <c r="C273" s="49"/>
      <c r="D273" s="49"/>
      <c r="E273" s="49"/>
      <c r="F273" s="49"/>
      <c r="G273" s="50"/>
      <c r="H273" s="50"/>
      <c r="I273" s="50"/>
      <c r="J273" s="61"/>
      <c r="K273" s="61"/>
    </row>
    <row r="274" spans="1:11" x14ac:dyDescent="0.25">
      <c r="G274" s="54"/>
      <c r="H274" s="54"/>
      <c r="I274" s="54"/>
    </row>
  </sheetData>
  <mergeCells count="7">
    <mergeCell ref="A2:K3"/>
    <mergeCell ref="I4:I5"/>
    <mergeCell ref="G4:H4"/>
    <mergeCell ref="J4:K4"/>
    <mergeCell ref="A4:A5"/>
    <mergeCell ref="B4:B5"/>
    <mergeCell ref="C4:F4"/>
  </mergeCells>
  <pageMargins left="0.74803149606299213" right="0.31496062992125984" top="0.55118110236220474" bottom="0.35433070866141736" header="0.19685039370078741" footer="0.11811023622047245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программы</vt:lpstr>
      <vt:lpstr>программы!Заголовки_для_печати</vt:lpstr>
      <vt:lpstr>программы!Область_печати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Евгеньевна</dc:creator>
  <cp:lastModifiedBy>Виктория Евгеньевна</cp:lastModifiedBy>
  <cp:lastPrinted>2017-05-03T23:02:47Z</cp:lastPrinted>
  <dcterms:created xsi:type="dcterms:W3CDTF">2017-04-28T03:28:18Z</dcterms:created>
  <dcterms:modified xsi:type="dcterms:W3CDTF">2017-05-04T06:44:47Z</dcterms:modified>
</cp:coreProperties>
</file>